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tevemcnally/Library/Mobile Documents/com~apple~CloudDocs/National Rankings/Publish/May28/"/>
    </mc:Choice>
  </mc:AlternateContent>
  <xr:revisionPtr revIDLastSave="0" documentId="8_{501D58F5-7A5B-4641-BFA1-A5E2ACA170E5}" xr6:coauthVersionLast="41" xr6:coauthVersionMax="41" xr10:uidLastSave="{00000000-0000-0000-0000-000000000000}"/>
  <bookViews>
    <workbookView xWindow="0" yWindow="460" windowWidth="38400" windowHeight="21140" activeTab="1" xr2:uid="{00000000-000D-0000-FFFF-FFFF00000000}"/>
  </bookViews>
  <sheets>
    <sheet name="Female" sheetId="3" r:id="rId1"/>
    <sheet name="Male" sheetId="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7" i="3" l="1"/>
  <c r="Q58" i="3"/>
  <c r="Q1031" i="5"/>
  <c r="Q1035" i="5"/>
  <c r="Q726" i="5"/>
  <c r="Q727" i="5"/>
  <c r="Q312" i="5"/>
  <c r="Q1049" i="5"/>
  <c r="Q1032" i="5"/>
  <c r="Q1047" i="5"/>
  <c r="Q912" i="5"/>
  <c r="Q902" i="5"/>
  <c r="Q899" i="5"/>
  <c r="Q900" i="5"/>
  <c r="Q740" i="5"/>
  <c r="Q741" i="5"/>
  <c r="Q724" i="5"/>
  <c r="Q709" i="5"/>
  <c r="Q723" i="5"/>
  <c r="Q535" i="5"/>
  <c r="Q505" i="5"/>
  <c r="Q315" i="5"/>
  <c r="Q360" i="5"/>
  <c r="Q133" i="5"/>
  <c r="Q25" i="5"/>
  <c r="Q1143" i="5"/>
  <c r="Q588" i="3"/>
  <c r="Q498" i="3"/>
  <c r="Q512" i="3"/>
  <c r="Q513" i="3"/>
  <c r="Q593" i="3"/>
  <c r="Q422" i="3"/>
  <c r="Q401" i="3"/>
  <c r="Q409" i="3"/>
  <c r="Q145" i="3"/>
  <c r="Q495" i="3" l="1"/>
  <c r="Q555" i="3"/>
  <c r="Q492" i="3"/>
  <c r="Q640" i="3"/>
  <c r="Q676" i="3"/>
  <c r="Q500" i="3"/>
  <c r="Q399" i="3"/>
  <c r="Q435" i="3"/>
  <c r="Q392" i="3"/>
  <c r="Q265" i="3"/>
  <c r="Q264" i="3"/>
  <c r="Q263" i="3"/>
  <c r="Q262" i="3"/>
  <c r="Q308" i="3"/>
  <c r="Q26" i="3"/>
  <c r="Q645" i="3"/>
  <c r="Q644" i="3"/>
  <c r="Q658" i="3"/>
  <c r="Q1007" i="5"/>
  <c r="Q1010" i="5"/>
  <c r="Q891" i="5"/>
  <c r="Q906" i="5"/>
  <c r="Q520" i="5"/>
  <c r="Q347" i="5"/>
  <c r="Q118" i="5"/>
  <c r="Q120" i="5"/>
  <c r="Q34" i="5"/>
  <c r="Q1133" i="5"/>
  <c r="Q1015" i="5"/>
  <c r="Q877" i="5"/>
  <c r="Q702" i="5" l="1"/>
  <c r="Q708" i="5"/>
  <c r="Q528" i="5"/>
  <c r="Q499" i="5"/>
  <c r="Q523" i="5"/>
  <c r="Q299" i="5"/>
  <c r="Q448" i="5"/>
  <c r="Q298" i="5"/>
  <c r="Q125" i="5"/>
  <c r="Q116" i="5"/>
  <c r="Q39" i="5"/>
  <c r="Q1164" i="5"/>
  <c r="Q894" i="5" l="1"/>
  <c r="Q917" i="5"/>
  <c r="Q893" i="5"/>
  <c r="Q720" i="5"/>
  <c r="Q718" i="5"/>
  <c r="Q742" i="5"/>
  <c r="Q542" i="5"/>
  <c r="Q541" i="5"/>
  <c r="Q467" i="5"/>
  <c r="Q342" i="5"/>
  <c r="Q418" i="5"/>
  <c r="Q274" i="5"/>
  <c r="Q445" i="5"/>
  <c r="Q1131" i="5"/>
  <c r="Q1124" i="5"/>
  <c r="Q1033" i="5"/>
  <c r="Q1021" i="5"/>
  <c r="Q1008" i="5"/>
  <c r="Q1034" i="5"/>
  <c r="Q875" i="5"/>
  <c r="Q895" i="5"/>
  <c r="Q880" i="5"/>
  <c r="Q879" i="5"/>
  <c r="Q747" i="5"/>
  <c r="Q721" i="5"/>
  <c r="Q698" i="5"/>
  <c r="Q706" i="5"/>
  <c r="Q739" i="5"/>
  <c r="Q719" i="5"/>
  <c r="Q714" i="5"/>
  <c r="Q696" i="5"/>
  <c r="Q744" i="5"/>
  <c r="Q717" i="5"/>
  <c r="Q743" i="5"/>
  <c r="Q678" i="5"/>
  <c r="Q537" i="5"/>
  <c r="Q485" i="5"/>
  <c r="Q503" i="5"/>
  <c r="Q502" i="5"/>
  <c r="Q540" i="5"/>
  <c r="Q484" i="5"/>
  <c r="Q498" i="5"/>
  <c r="Q501" i="5"/>
  <c r="Q477" i="5"/>
  <c r="Q538" i="5"/>
  <c r="Q352" i="5"/>
  <c r="Q313" i="5"/>
  <c r="Q341" i="5"/>
  <c r="Q283" i="5"/>
  <c r="Q277" i="5"/>
  <c r="Q345" i="5"/>
  <c r="Q340" i="5"/>
  <c r="Q333" i="5"/>
  <c r="Q339" i="5"/>
  <c r="Q338" i="5"/>
  <c r="Q129" i="5"/>
  <c r="Q123" i="5"/>
  <c r="Q105" i="5"/>
  <c r="Q128" i="5"/>
  <c r="Q127" i="5"/>
  <c r="Q35" i="5"/>
  <c r="Q1135" i="5"/>
  <c r="Q1129" i="5"/>
  <c r="Q1160" i="5"/>
  <c r="Q591" i="3"/>
  <c r="Q602" i="3"/>
  <c r="Q514" i="3"/>
  <c r="Q504" i="3"/>
  <c r="Q517" i="3"/>
  <c r="Q423" i="3"/>
  <c r="Q266" i="3"/>
  <c r="Q277" i="3"/>
  <c r="Q258" i="3"/>
  <c r="Q280" i="3"/>
  <c r="Q153" i="3"/>
  <c r="Q156" i="3"/>
  <c r="Q87" i="3"/>
  <c r="Q86" i="3"/>
  <c r="Q22" i="3"/>
  <c r="Q42" i="3"/>
  <c r="Q579" i="3"/>
  <c r="Q506" i="3"/>
  <c r="Q510" i="3"/>
  <c r="Q426" i="3"/>
  <c r="Q425" i="3"/>
  <c r="Q405" i="3"/>
  <c r="Q394" i="3"/>
  <c r="Q424" i="3"/>
  <c r="Q404" i="3"/>
  <c r="Q296" i="3"/>
  <c r="Q295" i="3"/>
  <c r="Q257" i="3"/>
  <c r="Q276" i="3"/>
  <c r="Q147" i="3"/>
  <c r="Q94" i="3"/>
  <c r="Q80" i="3"/>
  <c r="Q91" i="3"/>
  <c r="Q32" i="3"/>
  <c r="Q647" i="3"/>
  <c r="Q642" i="3"/>
  <c r="Q659" i="3"/>
  <c r="Q1111" i="5" l="1"/>
  <c r="Q863" i="5"/>
  <c r="Q730" i="5"/>
  <c r="Q688" i="5"/>
  <c r="Q713" i="5"/>
  <c r="Q275" i="3"/>
  <c r="Q1039" i="5"/>
  <c r="Q1162" i="5"/>
  <c r="Q1029" i="5"/>
  <c r="Q872" i="5"/>
  <c r="Q693" i="5"/>
  <c r="Q749" i="5"/>
  <c r="Q748" i="5"/>
  <c r="Q728" i="5"/>
  <c r="Q521" i="5"/>
  <c r="Q483" i="5"/>
  <c r="Q344" i="5"/>
  <c r="Q293" i="5"/>
  <c r="Q343" i="5"/>
  <c r="Q135" i="5"/>
  <c r="Q43" i="5"/>
  <c r="Q414" i="3"/>
  <c r="Q427" i="3"/>
  <c r="Q244" i="3"/>
  <c r="Q480" i="3"/>
  <c r="Q132" i="5"/>
  <c r="Q70" i="3"/>
  <c r="Q377" i="3"/>
  <c r="Q397" i="3"/>
  <c r="Q387" i="3"/>
  <c r="Q388" i="3"/>
  <c r="Q534" i="5"/>
  <c r="Q353" i="5"/>
  <c r="Q325" i="5"/>
  <c r="Q745" i="5"/>
  <c r="Q475" i="5"/>
  <c r="Q334" i="5"/>
  <c r="Q316" i="5"/>
  <c r="Q32" i="5"/>
  <c r="Q36" i="3"/>
  <c r="Q29" i="3"/>
  <c r="Q37" i="3"/>
  <c r="Q16" i="3"/>
  <c r="Q38" i="3"/>
  <c r="Q1154" i="5"/>
  <c r="Q1041" i="5"/>
  <c r="Q1126" i="5"/>
  <c r="Q1170" i="5"/>
  <c r="Q885" i="5"/>
  <c r="Q280" i="5"/>
  <c r="Q543" i="5"/>
  <c r="Q512" i="5"/>
  <c r="Q592" i="3"/>
  <c r="Q606" i="3"/>
  <c r="Q585" i="3"/>
  <c r="Q578" i="3"/>
  <c r="Q589" i="3"/>
  <c r="Q497" i="3"/>
  <c r="Q499" i="3"/>
  <c r="Q502" i="3"/>
  <c r="Q386" i="3"/>
  <c r="Q390" i="3"/>
  <c r="Q286" i="3"/>
  <c r="Q279" i="3"/>
  <c r="Q291" i="3"/>
  <c r="Q282" i="3"/>
  <c r="Q89" i="3"/>
  <c r="Q100" i="3"/>
  <c r="Q34" i="3"/>
  <c r="Q33" i="3"/>
  <c r="Q35" i="3"/>
  <c r="Q28" i="3"/>
  <c r="Q39" i="3"/>
  <c r="Q40" i="3"/>
  <c r="Q41" i="3"/>
  <c r="Q31" i="3"/>
  <c r="Q43" i="3"/>
  <c r="Q44" i="3"/>
  <c r="Q45" i="3"/>
  <c r="Q46" i="3"/>
  <c r="Q47" i="3"/>
  <c r="Q48" i="3"/>
  <c r="Q49" i="3"/>
  <c r="Q50" i="3"/>
  <c r="Q51" i="3"/>
  <c r="Q52" i="3"/>
  <c r="Q53" i="3"/>
  <c r="Q11" i="3"/>
  <c r="Q27" i="3"/>
  <c r="Q54" i="3"/>
  <c r="Q18" i="3"/>
  <c r="Q654" i="3"/>
  <c r="Q655" i="3"/>
  <c r="Q634" i="3"/>
  <c r="Q665" i="3"/>
  <c r="Q666" i="3"/>
  <c r="Q663" i="3"/>
  <c r="Q664" i="3"/>
  <c r="Q575" i="3"/>
  <c r="Q509" i="3"/>
  <c r="Q508" i="3"/>
  <c r="Q511" i="3"/>
  <c r="Q507" i="3"/>
  <c r="Q411" i="3"/>
  <c r="Q380" i="3"/>
  <c r="Q395" i="3"/>
  <c r="Q400" i="3"/>
  <c r="Q283" i="3"/>
  <c r="Q273" i="3"/>
  <c r="Q252" i="3"/>
  <c r="Q303" i="3"/>
  <c r="Q93" i="3"/>
  <c r="Q76" i="3"/>
  <c r="Q656" i="3"/>
  <c r="Q660" i="3"/>
  <c r="Q89" i="5"/>
  <c r="Q1038" i="5"/>
  <c r="Q1040" i="5"/>
  <c r="Q1018" i="5"/>
  <c r="Q1014" i="5"/>
  <c r="Q1037" i="5"/>
  <c r="Q1017" i="5"/>
  <c r="Q1022" i="5"/>
  <c r="Q889" i="5"/>
  <c r="Q930" i="5"/>
  <c r="Q888" i="5"/>
  <c r="Q901" i="5"/>
  <c r="Q934" i="5"/>
  <c r="Q898" i="5"/>
  <c r="Q918" i="5"/>
  <c r="Q904" i="5"/>
  <c r="Q864" i="5"/>
  <c r="Q725" i="5"/>
  <c r="Q697" i="5"/>
  <c r="Q703" i="5"/>
  <c r="Q731" i="5"/>
  <c r="Q680" i="5"/>
  <c r="Q712" i="5"/>
  <c r="Q496" i="5"/>
  <c r="Q516" i="5"/>
  <c r="Q470" i="5"/>
  <c r="Q533" i="5"/>
  <c r="Q532" i="5"/>
  <c r="Q567" i="5"/>
  <c r="Q507" i="5"/>
  <c r="Q506" i="5"/>
  <c r="Q571" i="5"/>
  <c r="Q544" i="5"/>
  <c r="Q570" i="5"/>
  <c r="Q331" i="5"/>
  <c r="Q327" i="5"/>
  <c r="Q314" i="5"/>
  <c r="Q356" i="5"/>
  <c r="Q289" i="5"/>
  <c r="Q294" i="5"/>
  <c r="Q369" i="5"/>
  <c r="Q307" i="5"/>
  <c r="Q126" i="5"/>
  <c r="Q19" i="5"/>
  <c r="Q1151" i="5"/>
  <c r="Q1130" i="5"/>
  <c r="Q1150" i="5"/>
  <c r="Q1157" i="5"/>
  <c r="Q1140" i="5"/>
  <c r="Q1136" i="5"/>
  <c r="Q1149" i="5"/>
  <c r="Q905" i="5"/>
  <c r="Q924" i="5"/>
  <c r="Q911" i="5"/>
  <c r="Q859" i="5"/>
  <c r="Q508" i="5"/>
  <c r="Q494" i="5"/>
  <c r="Q524" i="5"/>
  <c r="Q513" i="5"/>
  <c r="Q564" i="5"/>
  <c r="Q321" i="5"/>
  <c r="Q311" i="5"/>
  <c r="Q121" i="5"/>
  <c r="Q152" i="5"/>
  <c r="Q145" i="5"/>
  <c r="Q38" i="5"/>
  <c r="Q1156" i="5"/>
  <c r="Q1144" i="5"/>
  <c r="Q1146" i="5"/>
  <c r="Q1139" i="5"/>
  <c r="Q1155" i="5"/>
  <c r="Q1118" i="5"/>
  <c r="Q1115" i="5"/>
  <c r="Q1148" i="5"/>
  <c r="Q1024" i="5"/>
  <c r="Q1023" i="5"/>
  <c r="Q855" i="5"/>
  <c r="Q915" i="5"/>
  <c r="Q865" i="5"/>
  <c r="Q711" i="5"/>
  <c r="Q673" i="5"/>
  <c r="Q759" i="5"/>
  <c r="Q545" i="5"/>
  <c r="Q493" i="5"/>
  <c r="Q522" i="5"/>
  <c r="Q515" i="5"/>
  <c r="Q487" i="5"/>
  <c r="Q514" i="5"/>
  <c r="Q346" i="5"/>
  <c r="Q303" i="5"/>
  <c r="Q372" i="5"/>
  <c r="Q255" i="5"/>
  <c r="Q319" i="5"/>
  <c r="Q287" i="5"/>
  <c r="Q281" i="5"/>
  <c r="Q156" i="5"/>
  <c r="Q160" i="5"/>
  <c r="Q159" i="5"/>
  <c r="Q131" i="5"/>
  <c r="Q31" i="5"/>
  <c r="Q643" i="3"/>
  <c r="Q661" i="3"/>
  <c r="Q653" i="3"/>
  <c r="Q635" i="3"/>
  <c r="Q650" i="3"/>
  <c r="Q651" i="3"/>
  <c r="Q582" i="3"/>
  <c r="Q619" i="3"/>
  <c r="Q590" i="3"/>
  <c r="Q629" i="3"/>
  <c r="Q519" i="3"/>
  <c r="Q533" i="3"/>
  <c r="Q534" i="3"/>
  <c r="Q600" i="3"/>
  <c r="Q594" i="3"/>
  <c r="Q581" i="3"/>
  <c r="Q573" i="3"/>
  <c r="Q487" i="3"/>
  <c r="Q491" i="3"/>
  <c r="Q527" i="3"/>
  <c r="Q494" i="3"/>
  <c r="Q526" i="3"/>
  <c r="Q525" i="3"/>
  <c r="Q485" i="3"/>
  <c r="Q488" i="3"/>
  <c r="Q433" i="3"/>
  <c r="Q381" i="3"/>
  <c r="Q391" i="3"/>
  <c r="Q434" i="3"/>
  <c r="Q436" i="3"/>
  <c r="Q410" i="3"/>
  <c r="Q437" i="3"/>
  <c r="Q438" i="3"/>
  <c r="Q385" i="3"/>
  <c r="Q439" i="3"/>
  <c r="Q440" i="3"/>
  <c r="Q413" i="3"/>
  <c r="Q398" i="3"/>
  <c r="Q441" i="3"/>
  <c r="Q442" i="3"/>
  <c r="Q383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393" i="3"/>
  <c r="Q456" i="3"/>
  <c r="Q389" i="3"/>
  <c r="Q457" i="3"/>
  <c r="Q458" i="3"/>
  <c r="Q459" i="3"/>
  <c r="Q460" i="3"/>
  <c r="Q461" i="3"/>
  <c r="Q462" i="3"/>
  <c r="Q463" i="3"/>
  <c r="Q464" i="3"/>
  <c r="Q465" i="3"/>
  <c r="Q466" i="3"/>
  <c r="Q467" i="3"/>
  <c r="Q415" i="3"/>
  <c r="Q468" i="3"/>
  <c r="Q469" i="3"/>
  <c r="Q470" i="3"/>
  <c r="Q471" i="3"/>
  <c r="Q472" i="3"/>
  <c r="Q473" i="3"/>
  <c r="Q474" i="3"/>
  <c r="Q475" i="3"/>
  <c r="Q476" i="3"/>
  <c r="Q477" i="3"/>
  <c r="Q364" i="3"/>
  <c r="Q363" i="3"/>
  <c r="Q362" i="3"/>
  <c r="Q285" i="3"/>
  <c r="Q361" i="3"/>
  <c r="Q268" i="3"/>
  <c r="Q267" i="3"/>
  <c r="Q360" i="3"/>
  <c r="Q359" i="3"/>
  <c r="Q358" i="3"/>
  <c r="Q357" i="3"/>
  <c r="Q271" i="3"/>
  <c r="Q356" i="3"/>
  <c r="Q355" i="3"/>
  <c r="Q354" i="3"/>
  <c r="Q292" i="3"/>
  <c r="Q284" i="3"/>
  <c r="Q353" i="3"/>
  <c r="Q352" i="3"/>
  <c r="Q351" i="3"/>
  <c r="Q350" i="3"/>
  <c r="Q349" i="3"/>
  <c r="Q348" i="3"/>
  <c r="Q347" i="3"/>
  <c r="Q346" i="3"/>
  <c r="Q345" i="3"/>
  <c r="Q344" i="3"/>
  <c r="Q343" i="3"/>
  <c r="Q251" i="3"/>
  <c r="Q342" i="3"/>
  <c r="Q341" i="3"/>
  <c r="Q340" i="3"/>
  <c r="Q339" i="3"/>
  <c r="Q338" i="3"/>
  <c r="Q337" i="3"/>
  <c r="Q336" i="3"/>
  <c r="Q335" i="3"/>
  <c r="Q334" i="3"/>
  <c r="Q333" i="3"/>
  <c r="Q332" i="3"/>
  <c r="Q331" i="3"/>
  <c r="Q330" i="3"/>
  <c r="Q329" i="3"/>
  <c r="Q328" i="3"/>
  <c r="Q327" i="3"/>
  <c r="Q326" i="3"/>
  <c r="Q325" i="3"/>
  <c r="Q324" i="3"/>
  <c r="Q323" i="3"/>
  <c r="Q322" i="3"/>
  <c r="Q321" i="3"/>
  <c r="Q320" i="3"/>
  <c r="Q319" i="3"/>
  <c r="Q318" i="3"/>
  <c r="Q317" i="3"/>
  <c r="Q316" i="3"/>
  <c r="Q315" i="3"/>
  <c r="Q314" i="3"/>
  <c r="Q313" i="3"/>
  <c r="Q312" i="3"/>
  <c r="Q311" i="3"/>
  <c r="Q310" i="3"/>
  <c r="Q309" i="3"/>
  <c r="Q281" i="3"/>
  <c r="Q307" i="3"/>
  <c r="Q306" i="3"/>
  <c r="Q305" i="3"/>
  <c r="Q269" i="3"/>
  <c r="Q302" i="3"/>
  <c r="Q301" i="3"/>
  <c r="Q161" i="3"/>
  <c r="Q170" i="3"/>
  <c r="Q171" i="3"/>
  <c r="Q155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148" i="3"/>
  <c r="Q222" i="3"/>
  <c r="Q223" i="3"/>
  <c r="Q224" i="3"/>
  <c r="Q140" i="3"/>
  <c r="Q225" i="3"/>
  <c r="Q226" i="3"/>
  <c r="Q141" i="3"/>
  <c r="Q227" i="3"/>
  <c r="Q228" i="3"/>
  <c r="Q229" i="3"/>
  <c r="Q230" i="3"/>
  <c r="Q154" i="3"/>
  <c r="Q231" i="3"/>
  <c r="Q232" i="3"/>
  <c r="Q233" i="3"/>
  <c r="Q234" i="3"/>
  <c r="Q235" i="3"/>
  <c r="Q236" i="3"/>
  <c r="Q67" i="3"/>
  <c r="Q84" i="3"/>
  <c r="Q98" i="3"/>
  <c r="Q99" i="3"/>
  <c r="Q101" i="3"/>
  <c r="Q102" i="3"/>
  <c r="Q88" i="3"/>
  <c r="Q85" i="3"/>
  <c r="Q103" i="3"/>
  <c r="Q104" i="3"/>
  <c r="Q105" i="3"/>
  <c r="Q106" i="3"/>
  <c r="Q81" i="3"/>
  <c r="Q107" i="3"/>
  <c r="Q108" i="3"/>
  <c r="Q96" i="3"/>
  <c r="Q109" i="3"/>
  <c r="Q110" i="3"/>
  <c r="Q111" i="3"/>
  <c r="Q112" i="3"/>
  <c r="Q113" i="3"/>
  <c r="Q114" i="3"/>
  <c r="Q115" i="3"/>
  <c r="Q116" i="3"/>
  <c r="Q117" i="3"/>
  <c r="Q118" i="3"/>
  <c r="Q119" i="3"/>
  <c r="Q66" i="3"/>
  <c r="Q120" i="3"/>
  <c r="Q121" i="3"/>
  <c r="Q122" i="3"/>
  <c r="Q123" i="3"/>
  <c r="Q124" i="3"/>
  <c r="Q125" i="3"/>
  <c r="Q126" i="3"/>
  <c r="Q97" i="3"/>
  <c r="Q72" i="3"/>
  <c r="Q6" i="3"/>
  <c r="Q19" i="3"/>
  <c r="Q1165" i="5"/>
  <c r="Q1112" i="5"/>
  <c r="Q1113" i="5"/>
  <c r="Q1116" i="5"/>
  <c r="Q1121" i="5"/>
  <c r="Q1123" i="5"/>
  <c r="Q1145" i="5"/>
  <c r="Q1159" i="5"/>
  <c r="Q1138" i="5"/>
  <c r="Q1166" i="5"/>
  <c r="Q1161" i="5"/>
  <c r="Q1167" i="5"/>
  <c r="Q1168" i="5"/>
  <c r="Q1169" i="5"/>
  <c r="Q1127" i="5"/>
  <c r="Q1142" i="5"/>
  <c r="Q1171" i="5"/>
  <c r="Q1128" i="5"/>
  <c r="Q1114" i="5"/>
  <c r="Q1163" i="5"/>
  <c r="Q1137" i="5"/>
  <c r="Q1134" i="5"/>
  <c r="Q1190" i="5"/>
  <c r="Q1147" i="5"/>
  <c r="Q1172" i="5"/>
  <c r="Q1173" i="5"/>
  <c r="Q1174" i="5"/>
  <c r="Q1175" i="5"/>
  <c r="Q1120" i="5"/>
  <c r="Q1158" i="5"/>
  <c r="Q1125" i="5"/>
  <c r="Q1122" i="5"/>
  <c r="Q1176" i="5"/>
  <c r="Q1177" i="5"/>
  <c r="Q1178" i="5"/>
  <c r="Q1179" i="5"/>
  <c r="Q1180" i="5"/>
  <c r="Q1181" i="5"/>
  <c r="Q1182" i="5"/>
  <c r="Q1183" i="5"/>
  <c r="Q1153" i="5"/>
  <c r="Q1184" i="5"/>
  <c r="Q1141" i="5"/>
  <c r="Q1185" i="5"/>
  <c r="Q1186" i="5"/>
  <c r="Q1187" i="5"/>
  <c r="Q1188" i="5"/>
  <c r="Q1189" i="5"/>
  <c r="Q1152" i="5"/>
  <c r="Q1191" i="5"/>
  <c r="Q1192" i="5"/>
  <c r="Q1119" i="5"/>
  <c r="Q1193" i="5"/>
  <c r="Q1132" i="5"/>
  <c r="Q1117" i="5"/>
  <c r="Q1194" i="5"/>
  <c r="Q1195" i="5"/>
  <c r="Q1196" i="5"/>
  <c r="Q1057" i="5"/>
  <c r="Q1053" i="5"/>
  <c r="Q1051" i="5"/>
  <c r="Q1050" i="5"/>
  <c r="Q1009" i="5"/>
  <c r="Q1108" i="5"/>
  <c r="Q1107" i="5"/>
  <c r="Q1106" i="5"/>
  <c r="Q1105" i="5"/>
  <c r="Q1104" i="5"/>
  <c r="Q1103" i="5"/>
  <c r="Q1102" i="5"/>
  <c r="Q1101" i="5"/>
  <c r="Q1100" i="5"/>
  <c r="Q1099" i="5"/>
  <c r="Q1098" i="5"/>
  <c r="Q1097" i="5"/>
  <c r="Q1096" i="5"/>
  <c r="Q1095" i="5"/>
  <c r="Q1094" i="5"/>
  <c r="Q1026" i="5"/>
  <c r="Q1093" i="5"/>
  <c r="Q1011" i="5"/>
  <c r="Q1000" i="5"/>
  <c r="Q1092" i="5"/>
  <c r="Q1091" i="5"/>
  <c r="Q1090" i="5"/>
  <c r="Q1089" i="5"/>
  <c r="Q1088" i="5"/>
  <c r="Q1087" i="5"/>
  <c r="Q1086" i="5"/>
  <c r="Q1085" i="5"/>
  <c r="Q1084" i="5"/>
  <c r="Q1083" i="5"/>
  <c r="Q1082" i="5"/>
  <c r="Q1081" i="5"/>
  <c r="Q1006" i="5"/>
  <c r="Q1080" i="5"/>
  <c r="Q1079" i="5"/>
  <c r="Q1016" i="5"/>
  <c r="Q1078" i="5"/>
  <c r="Q1077" i="5"/>
  <c r="Q1076" i="5"/>
  <c r="Q1075" i="5"/>
  <c r="Q1043" i="5"/>
  <c r="Q1042" i="5"/>
  <c r="Q1074" i="5"/>
  <c r="Q1073" i="5"/>
  <c r="Q1072" i="5"/>
  <c r="Q1071" i="5"/>
  <c r="Q1070" i="5"/>
  <c r="Q1002" i="5"/>
  <c r="Q1069" i="5"/>
  <c r="Q1013" i="5"/>
  <c r="Q1068" i="5"/>
  <c r="Q1067" i="5"/>
  <c r="Q1066" i="5"/>
  <c r="Q1001" i="5"/>
  <c r="Q1065" i="5"/>
  <c r="Q1036" i="5"/>
  <c r="Q1064" i="5"/>
  <c r="Q1025" i="5"/>
  <c r="Q1063" i="5"/>
  <c r="Q1062" i="5"/>
  <c r="Q1061" i="5"/>
  <c r="Q1060" i="5"/>
  <c r="Q1012" i="5"/>
  <c r="Q1059" i="5"/>
  <c r="Q1058" i="5"/>
  <c r="Q1055" i="5"/>
  <c r="Q1054" i="5"/>
  <c r="Q1005" i="5"/>
  <c r="Q1052" i="5"/>
  <c r="Q995" i="5"/>
  <c r="Q998" i="5"/>
  <c r="Q997" i="5"/>
  <c r="Q1004" i="5"/>
  <c r="Q1027" i="5"/>
  <c r="Q1020" i="5"/>
  <c r="Q1003" i="5"/>
  <c r="Q1028" i="5"/>
  <c r="Q999" i="5"/>
  <c r="Q1030" i="5"/>
  <c r="Q1044" i="5"/>
  <c r="Q1045" i="5"/>
  <c r="Q1048" i="5"/>
  <c r="Q1019" i="5"/>
  <c r="Q996" i="5"/>
  <c r="Q922" i="5"/>
  <c r="Q920" i="5"/>
  <c r="Q914" i="5"/>
  <c r="Q876" i="5"/>
  <c r="Q923" i="5"/>
  <c r="Q925" i="5"/>
  <c r="Q926" i="5"/>
  <c r="Q907" i="5"/>
  <c r="Q903" i="5"/>
  <c r="Q927" i="5"/>
  <c r="Q928" i="5"/>
  <c r="Q929" i="5"/>
  <c r="Q878" i="5"/>
  <c r="Q931" i="5"/>
  <c r="Q932" i="5"/>
  <c r="Q933" i="5"/>
  <c r="Q935" i="5"/>
  <c r="Q936" i="5"/>
  <c r="Q937" i="5"/>
  <c r="Q886" i="5"/>
  <c r="Q938" i="5"/>
  <c r="Q939" i="5"/>
  <c r="Q862" i="5"/>
  <c r="Q887" i="5"/>
  <c r="Q940" i="5"/>
  <c r="Q941" i="5"/>
  <c r="Q860" i="5"/>
  <c r="Q942" i="5"/>
  <c r="Q943" i="5"/>
  <c r="Q944" i="5"/>
  <c r="Q945" i="5"/>
  <c r="Q946" i="5"/>
  <c r="Q947" i="5"/>
  <c r="Q948" i="5"/>
  <c r="Q949" i="5"/>
  <c r="Q950" i="5"/>
  <c r="Q951" i="5"/>
  <c r="Q952" i="5"/>
  <c r="Q953" i="5"/>
  <c r="Q954" i="5"/>
  <c r="Q858" i="5"/>
  <c r="Q955" i="5"/>
  <c r="Q956" i="5"/>
  <c r="Q957" i="5"/>
  <c r="Q958" i="5"/>
  <c r="Q959" i="5"/>
  <c r="Q960" i="5"/>
  <c r="Q961" i="5"/>
  <c r="Q962" i="5"/>
  <c r="Q963" i="5"/>
  <c r="Q964" i="5"/>
  <c r="Q881" i="5"/>
  <c r="Q965" i="5"/>
  <c r="Q966" i="5"/>
  <c r="Q967" i="5"/>
  <c r="Q968" i="5"/>
  <c r="Q969" i="5"/>
  <c r="Q970" i="5"/>
  <c r="Q971" i="5"/>
  <c r="Q972" i="5"/>
  <c r="Q973" i="5"/>
  <c r="Q974" i="5"/>
  <c r="Q975" i="5"/>
  <c r="Q873" i="5"/>
  <c r="Q976" i="5"/>
  <c r="Q977" i="5"/>
  <c r="Q857" i="5"/>
  <c r="Q978" i="5"/>
  <c r="Q979" i="5"/>
  <c r="Q980" i="5"/>
  <c r="Q874" i="5"/>
  <c r="Q981" i="5"/>
  <c r="Q982" i="5"/>
  <c r="Q983" i="5"/>
  <c r="Q984" i="5"/>
  <c r="Q985" i="5"/>
  <c r="Q986" i="5"/>
  <c r="Q987" i="5"/>
  <c r="Q988" i="5"/>
  <c r="Q989" i="5"/>
  <c r="Q890" i="5"/>
  <c r="Q990" i="5"/>
  <c r="Q991" i="5"/>
  <c r="Q992" i="5"/>
  <c r="Q892" i="5"/>
  <c r="Q896" i="5"/>
  <c r="Q921" i="5"/>
  <c r="Q882" i="5"/>
  <c r="Q869" i="5"/>
  <c r="Q919" i="5"/>
  <c r="Q916" i="5"/>
  <c r="Q853" i="5"/>
  <c r="Q854" i="5"/>
  <c r="Q856" i="5"/>
  <c r="Q861" i="5"/>
  <c r="Q868" i="5"/>
  <c r="Q883" i="5"/>
  <c r="Q884" i="5"/>
  <c r="Q897" i="5"/>
  <c r="Q866" i="5"/>
  <c r="Q908" i="5"/>
  <c r="Q870" i="5"/>
  <c r="Q909" i="5"/>
  <c r="Q871" i="5"/>
  <c r="Q910" i="5"/>
  <c r="Q867" i="5"/>
  <c r="Q913" i="5"/>
  <c r="Q852" i="5"/>
  <c r="Q751" i="5"/>
  <c r="Q694" i="5"/>
  <c r="Q755" i="5"/>
  <c r="Q757" i="5"/>
  <c r="Q761" i="5"/>
  <c r="Q849" i="5"/>
  <c r="Q848" i="5"/>
  <c r="Q847" i="5"/>
  <c r="Q846" i="5"/>
  <c r="Q845" i="5"/>
  <c r="Q844" i="5"/>
  <c r="Q843" i="5"/>
  <c r="Q842" i="5"/>
  <c r="Q704" i="5"/>
  <c r="Q841" i="5"/>
  <c r="Q715" i="5"/>
  <c r="Q840" i="5"/>
  <c r="Q686" i="5"/>
  <c r="Q839" i="5"/>
  <c r="Q838" i="5"/>
  <c r="Q837" i="5"/>
  <c r="Q690" i="5"/>
  <c r="Q836" i="5"/>
  <c r="Q835" i="5"/>
  <c r="Q834" i="5"/>
  <c r="Q833" i="5"/>
  <c r="Q832" i="5"/>
  <c r="Q705" i="5"/>
  <c r="Q831" i="5"/>
  <c r="Q830" i="5"/>
  <c r="Q750" i="5"/>
  <c r="Q829" i="5"/>
  <c r="Q746" i="5"/>
  <c r="Q692" i="5"/>
  <c r="Q828" i="5"/>
  <c r="Q827" i="5"/>
  <c r="Q826" i="5"/>
  <c r="Q825" i="5"/>
  <c r="Q824" i="5"/>
  <c r="Q823" i="5"/>
  <c r="Q822" i="5"/>
  <c r="Q821" i="5"/>
  <c r="Q820" i="5"/>
  <c r="Q819" i="5"/>
  <c r="Q818" i="5"/>
  <c r="Q817" i="5"/>
  <c r="Q816" i="5"/>
  <c r="Q815" i="5"/>
  <c r="Q710" i="5"/>
  <c r="Q814" i="5"/>
  <c r="Q813" i="5"/>
  <c r="Q812" i="5"/>
  <c r="Q811" i="5"/>
  <c r="Q810" i="5"/>
  <c r="Q701" i="5"/>
  <c r="Q809" i="5"/>
  <c r="Q808" i="5"/>
  <c r="Q807" i="5"/>
  <c r="Q806" i="5"/>
  <c r="Q753" i="5"/>
  <c r="Q805" i="5"/>
  <c r="Q804" i="5"/>
  <c r="Q695" i="5"/>
  <c r="Q803" i="5"/>
  <c r="Q802" i="5"/>
  <c r="Q801" i="5"/>
  <c r="Q800" i="5"/>
  <c r="Q799" i="5"/>
  <c r="Q798" i="5"/>
  <c r="Q797" i="5"/>
  <c r="Q669" i="5"/>
  <c r="Q796" i="5"/>
  <c r="Q795" i="5"/>
  <c r="Q794" i="5"/>
  <c r="Q793" i="5"/>
  <c r="Q792" i="5"/>
  <c r="Q791" i="5"/>
  <c r="Q675" i="5"/>
  <c r="Q790" i="5"/>
  <c r="Q789" i="5"/>
  <c r="Q788" i="5"/>
  <c r="Q787" i="5"/>
  <c r="Q786" i="5"/>
  <c r="Q677" i="5"/>
  <c r="Q785" i="5"/>
  <c r="Q784" i="5"/>
  <c r="Q783" i="5"/>
  <c r="Q782" i="5"/>
  <c r="Q729" i="5"/>
  <c r="Q781" i="5"/>
  <c r="Q780" i="5"/>
  <c r="Q689" i="5"/>
  <c r="Q779" i="5"/>
  <c r="Q778" i="5"/>
  <c r="Q671" i="5"/>
  <c r="Q777" i="5"/>
  <c r="Q685" i="5"/>
  <c r="Q776" i="5"/>
  <c r="Q775" i="5"/>
  <c r="Q700" i="5"/>
  <c r="Q774" i="5"/>
  <c r="Q773" i="5"/>
  <c r="Q772" i="5"/>
  <c r="Q771" i="5"/>
  <c r="Q770" i="5"/>
  <c r="Q769" i="5"/>
  <c r="Q768" i="5"/>
  <c r="Q767" i="5"/>
  <c r="Q766" i="5"/>
  <c r="Q765" i="5"/>
  <c r="Q764" i="5"/>
  <c r="Q763" i="5"/>
  <c r="Q762" i="5"/>
  <c r="Q760" i="5"/>
  <c r="Q758" i="5"/>
  <c r="Q756" i="5"/>
  <c r="Q754" i="5"/>
  <c r="Q752" i="5"/>
  <c r="Q668" i="5"/>
  <c r="Q666" i="5"/>
  <c r="Q676" i="5"/>
  <c r="Q687" i="5"/>
  <c r="Q674" i="5"/>
  <c r="Q681" i="5"/>
  <c r="Q672" i="5"/>
  <c r="Q684" i="5"/>
  <c r="Q716" i="5"/>
  <c r="Q682" i="5"/>
  <c r="Q679" i="5"/>
  <c r="Q732" i="5"/>
  <c r="Q733" i="5"/>
  <c r="Q667" i="5"/>
  <c r="Q683" i="5"/>
  <c r="Q691" i="5"/>
  <c r="Q722" i="5"/>
  <c r="Q734" i="5"/>
  <c r="Q735" i="5"/>
  <c r="Q670" i="5"/>
  <c r="Q736" i="5"/>
  <c r="Q737" i="5"/>
  <c r="Q738" i="5"/>
  <c r="Q707" i="5"/>
  <c r="Q665" i="5"/>
  <c r="Q559" i="5"/>
  <c r="Q536" i="5"/>
  <c r="Q517" i="5"/>
  <c r="Q662" i="5"/>
  <c r="Q661" i="5"/>
  <c r="Q660" i="5"/>
  <c r="Q659" i="5"/>
  <c r="Q488" i="5"/>
  <c r="Q658" i="5"/>
  <c r="Q657" i="5"/>
  <c r="Q656" i="5"/>
  <c r="Q655" i="5"/>
  <c r="Q495" i="5"/>
  <c r="Q654" i="5"/>
  <c r="Q653" i="5"/>
  <c r="Q478" i="5"/>
  <c r="Q652" i="5"/>
  <c r="Q651" i="5"/>
  <c r="Q650" i="5"/>
  <c r="Q649" i="5"/>
  <c r="Q648" i="5"/>
  <c r="Q647" i="5"/>
  <c r="Q646" i="5"/>
  <c r="Q480" i="5"/>
  <c r="Q645" i="5"/>
  <c r="Q644" i="5"/>
  <c r="Q643" i="5"/>
  <c r="Q642" i="5"/>
  <c r="Q509" i="5"/>
  <c r="Q641" i="5"/>
  <c r="Q640" i="5"/>
  <c r="Q639" i="5"/>
  <c r="Q638" i="5"/>
  <c r="Q637" i="5"/>
  <c r="Q636" i="5"/>
  <c r="Q635" i="5"/>
  <c r="Q634" i="5"/>
  <c r="Q491" i="5"/>
  <c r="Q471" i="5"/>
  <c r="Q633" i="5"/>
  <c r="Q632" i="5"/>
  <c r="Q631" i="5"/>
  <c r="Q630" i="5"/>
  <c r="Q629" i="5"/>
  <c r="Q628" i="5"/>
  <c r="Q627" i="5"/>
  <c r="Q626" i="5"/>
  <c r="Q472" i="5"/>
  <c r="Q625" i="5"/>
  <c r="Q526" i="5"/>
  <c r="Q624" i="5"/>
  <c r="Q623" i="5"/>
  <c r="Q622" i="5"/>
  <c r="Q621" i="5"/>
  <c r="Q620" i="5"/>
  <c r="Q619" i="5"/>
  <c r="Q618" i="5"/>
  <c r="Q617" i="5"/>
  <c r="Q616" i="5"/>
  <c r="Q615" i="5"/>
  <c r="Q527" i="5"/>
  <c r="Q614" i="5"/>
  <c r="Q613" i="5"/>
  <c r="Q612" i="5"/>
  <c r="Q611" i="5"/>
  <c r="Q610" i="5"/>
  <c r="Q609" i="5"/>
  <c r="Q608" i="5"/>
  <c r="Q607" i="5"/>
  <c r="Q486" i="5"/>
  <c r="Q606" i="5"/>
  <c r="Q546" i="5"/>
  <c r="Q605" i="5"/>
  <c r="Q604" i="5"/>
  <c r="Q525" i="5"/>
  <c r="Q603" i="5"/>
  <c r="Q602" i="5"/>
  <c r="Q601" i="5"/>
  <c r="Q600" i="5"/>
  <c r="Q599" i="5"/>
  <c r="Q598" i="5"/>
  <c r="Q597" i="5"/>
  <c r="Q596" i="5"/>
  <c r="Q595" i="5"/>
  <c r="Q594" i="5"/>
  <c r="Q593" i="5"/>
  <c r="Q592" i="5"/>
  <c r="Q591" i="5"/>
  <c r="Q590" i="5"/>
  <c r="Q519" i="5"/>
  <c r="Q589" i="5"/>
  <c r="Q588" i="5"/>
  <c r="Q587" i="5"/>
  <c r="Q586" i="5"/>
  <c r="Q518" i="5"/>
  <c r="Q585" i="5"/>
  <c r="Q584" i="5"/>
  <c r="Q583" i="5"/>
  <c r="Q582" i="5"/>
  <c r="Q581" i="5"/>
  <c r="Q580" i="5"/>
  <c r="Q579" i="5"/>
  <c r="Q578" i="5"/>
  <c r="Q577" i="5"/>
  <c r="Q576" i="5"/>
  <c r="Q539" i="5"/>
  <c r="Q575" i="5"/>
  <c r="Q574" i="5"/>
  <c r="Q573" i="5"/>
  <c r="Q504" i="5"/>
  <c r="Q572" i="5"/>
  <c r="Q569" i="5"/>
  <c r="Q568" i="5"/>
  <c r="Q566" i="5"/>
  <c r="Q497" i="5"/>
  <c r="Q565" i="5"/>
  <c r="Q563" i="5"/>
  <c r="Q562" i="5"/>
  <c r="Q490" i="5"/>
  <c r="Q482" i="5"/>
  <c r="Q558" i="5"/>
  <c r="Q557" i="5"/>
  <c r="Q556" i="5"/>
  <c r="Q555" i="5"/>
  <c r="Q554" i="5"/>
  <c r="Q553" i="5"/>
  <c r="Q465" i="5"/>
  <c r="Q474" i="5"/>
  <c r="Q552" i="5"/>
  <c r="Q466" i="5"/>
  <c r="Q551" i="5"/>
  <c r="Q550" i="5"/>
  <c r="Q549" i="5"/>
  <c r="Q548" i="5"/>
  <c r="Q547" i="5"/>
  <c r="Q456" i="5"/>
  <c r="Q462" i="5"/>
  <c r="Q459" i="5"/>
  <c r="Q469" i="5"/>
  <c r="Q468" i="5"/>
  <c r="Q464" i="5"/>
  <c r="Q476" i="5"/>
  <c r="Q457" i="5"/>
  <c r="Q463" i="5"/>
  <c r="Q489" i="5"/>
  <c r="Q473" i="5"/>
  <c r="Q461" i="5"/>
  <c r="Q460" i="5"/>
  <c r="Q458" i="5"/>
  <c r="Q492" i="5"/>
  <c r="Q500" i="5"/>
  <c r="Q481" i="5"/>
  <c r="Q529" i="5"/>
  <c r="Q511" i="5"/>
  <c r="Q510" i="5"/>
  <c r="Q530" i="5"/>
  <c r="Q479" i="5"/>
  <c r="Q531" i="5"/>
  <c r="Q455" i="5"/>
  <c r="Q136" i="5"/>
  <c r="Q102" i="5"/>
  <c r="Q154" i="5"/>
  <c r="Q157" i="5"/>
  <c r="Q286" i="5"/>
  <c r="Q357" i="5"/>
  <c r="Q301" i="5"/>
  <c r="Q358" i="5"/>
  <c r="Q364" i="5"/>
  <c r="Q365" i="5"/>
  <c r="Q452" i="5"/>
  <c r="Q451" i="5"/>
  <c r="Q450" i="5"/>
  <c r="Q308" i="5"/>
  <c r="Q449" i="5"/>
  <c r="Q447" i="5"/>
  <c r="Q326" i="5"/>
  <c r="Q446" i="5"/>
  <c r="Q444" i="5"/>
  <c r="Q443" i="5"/>
  <c r="Q442" i="5"/>
  <c r="Q441" i="5"/>
  <c r="Q440" i="5"/>
  <c r="Q439" i="5"/>
  <c r="Q438" i="5"/>
  <c r="Q437" i="5"/>
  <c r="Q436" i="5"/>
  <c r="Q435" i="5"/>
  <c r="Q291" i="5"/>
  <c r="Q434" i="5"/>
  <c r="Q433" i="5"/>
  <c r="Q432" i="5"/>
  <c r="Q320" i="5"/>
  <c r="Q431" i="5"/>
  <c r="Q430" i="5"/>
  <c r="Q429" i="5"/>
  <c r="Q428" i="5"/>
  <c r="Q427" i="5"/>
  <c r="Q426" i="5"/>
  <c r="Q425" i="5"/>
  <c r="Q285" i="5"/>
  <c r="Q424" i="5"/>
  <c r="Q423" i="5"/>
  <c r="Q422" i="5"/>
  <c r="Q421" i="5"/>
  <c r="Q297" i="5"/>
  <c r="Q265" i="5"/>
  <c r="Q420" i="5"/>
  <c r="Q419" i="5"/>
  <c r="Q417" i="5"/>
  <c r="Q416" i="5"/>
  <c r="Q296" i="5"/>
  <c r="Q415" i="5"/>
  <c r="Q414" i="5"/>
  <c r="Q413" i="5"/>
  <c r="Q350" i="5"/>
  <c r="Q412" i="5"/>
  <c r="Q411" i="5"/>
  <c r="Q324" i="5"/>
  <c r="Q362" i="5"/>
  <c r="Q410" i="5"/>
  <c r="Q409" i="5"/>
  <c r="Q408" i="5"/>
  <c r="Q268" i="5"/>
  <c r="Q407" i="5"/>
  <c r="Q323" i="5"/>
  <c r="Q406" i="5"/>
  <c r="Q405" i="5"/>
  <c r="Q348" i="5"/>
  <c r="Q404" i="5"/>
  <c r="Q302" i="5"/>
  <c r="Q403" i="5"/>
  <c r="Q402" i="5"/>
  <c r="Q401" i="5"/>
  <c r="Q400" i="5"/>
  <c r="Q399" i="5"/>
  <c r="Q267" i="5"/>
  <c r="Q260" i="5"/>
  <c r="Q278" i="5"/>
  <c r="Q355" i="5"/>
  <c r="Q398" i="5"/>
  <c r="Q397" i="5"/>
  <c r="Q396" i="5"/>
  <c r="Q395" i="5"/>
  <c r="Q269" i="5"/>
  <c r="Q394" i="5"/>
  <c r="Q393" i="5"/>
  <c r="Q392" i="5"/>
  <c r="Q391" i="5"/>
  <c r="Q390" i="5"/>
  <c r="Q389" i="5"/>
  <c r="Q388" i="5"/>
  <c r="Q387" i="5"/>
  <c r="Q386" i="5"/>
  <c r="Q385" i="5"/>
  <c r="Q384" i="5"/>
  <c r="Q383" i="5"/>
  <c r="Q382" i="5"/>
  <c r="Q305" i="5"/>
  <c r="Q266" i="5"/>
  <c r="Q381" i="5"/>
  <c r="Q380" i="5"/>
  <c r="Q379" i="5"/>
  <c r="Q378" i="5"/>
  <c r="Q377" i="5"/>
  <c r="Q376" i="5"/>
  <c r="Q375" i="5"/>
  <c r="Q304" i="5"/>
  <c r="Q374" i="5"/>
  <c r="Q322" i="5"/>
  <c r="Q373" i="5"/>
  <c r="Q371" i="5"/>
  <c r="Q370" i="5"/>
  <c r="Q337" i="5"/>
  <c r="Q368" i="5"/>
  <c r="Q367" i="5"/>
  <c r="Q330" i="5"/>
  <c r="Q366" i="5"/>
  <c r="Q284" i="5"/>
  <c r="Q363" i="5"/>
  <c r="Q361" i="5"/>
  <c r="Q295" i="5"/>
  <c r="Q263" i="5"/>
  <c r="Q359" i="5"/>
  <c r="Q310" i="5"/>
  <c r="Q354" i="5"/>
  <c r="Q306" i="5"/>
  <c r="Q270" i="5"/>
  <c r="Q261" i="5"/>
  <c r="Q300" i="5"/>
  <c r="Q351" i="5"/>
  <c r="Q276" i="5"/>
  <c r="Q258" i="5"/>
  <c r="Q273" i="5"/>
  <c r="Q336" i="5"/>
  <c r="Q275" i="5"/>
  <c r="Q264" i="5"/>
  <c r="Q252" i="5"/>
  <c r="Q349" i="5"/>
  <c r="Q335" i="5"/>
  <c r="Q247" i="5"/>
  <c r="Q251" i="5"/>
  <c r="Q254" i="5"/>
  <c r="Q257" i="5"/>
  <c r="Q259" i="5"/>
  <c r="Q256" i="5"/>
  <c r="Q288" i="5"/>
  <c r="Q290" i="5"/>
  <c r="Q262" i="5"/>
  <c r="Q292" i="5"/>
  <c r="Q250" i="5"/>
  <c r="Q249" i="5"/>
  <c r="Q253" i="5"/>
  <c r="Q309" i="5"/>
  <c r="Q328" i="5"/>
  <c r="Q282" i="5"/>
  <c r="Q329" i="5"/>
  <c r="Q279" i="5"/>
  <c r="Q317" i="5"/>
  <c r="Q272" i="5"/>
  <c r="Q271" i="5"/>
  <c r="Q332" i="5"/>
  <c r="Q248" i="5"/>
  <c r="AG318" i="5"/>
  <c r="Q318" i="5" s="1"/>
  <c r="Q104" i="5"/>
  <c r="Q117" i="5"/>
  <c r="Q173" i="5"/>
  <c r="Q244" i="5"/>
  <c r="Q243" i="5"/>
  <c r="Q242" i="5"/>
  <c r="Q241" i="5"/>
  <c r="Q240" i="5"/>
  <c r="Q239" i="5"/>
  <c r="Q238" i="5"/>
  <c r="Q237" i="5"/>
  <c r="Q236" i="5"/>
  <c r="Q235" i="5"/>
  <c r="Q234" i="5"/>
  <c r="Q233" i="5"/>
  <c r="Q232" i="5"/>
  <c r="Q231" i="5"/>
  <c r="Q230" i="5"/>
  <c r="Q229" i="5"/>
  <c r="Q228" i="5"/>
  <c r="Q227" i="5"/>
  <c r="Q226" i="5"/>
  <c r="Q225" i="5"/>
  <c r="Q224" i="5"/>
  <c r="Q223" i="5"/>
  <c r="Q130" i="5"/>
  <c r="Q222" i="5"/>
  <c r="Q221" i="5"/>
  <c r="Q153" i="5"/>
  <c r="Q220" i="5"/>
  <c r="Q219" i="5"/>
  <c r="Q218" i="5"/>
  <c r="Q217" i="5"/>
  <c r="Q216" i="5"/>
  <c r="Q215" i="5"/>
  <c r="Q214" i="5"/>
  <c r="Q213" i="5"/>
  <c r="Q212" i="5"/>
  <c r="Q211" i="5"/>
  <c r="Q210" i="5"/>
  <c r="Q209" i="5"/>
  <c r="Q208" i="5"/>
  <c r="Q207" i="5"/>
  <c r="Q206" i="5"/>
  <c r="Q205" i="5"/>
  <c r="Q204" i="5"/>
  <c r="Q203" i="5"/>
  <c r="Q202" i="5"/>
  <c r="Q201" i="5"/>
  <c r="Q200" i="5"/>
  <c r="Q199" i="5"/>
  <c r="Q124" i="5"/>
  <c r="Q198" i="5"/>
  <c r="Q197" i="5"/>
  <c r="Q196" i="5"/>
  <c r="Q195" i="5"/>
  <c r="Q194" i="5"/>
  <c r="Q193" i="5"/>
  <c r="Q192" i="5"/>
  <c r="Q191" i="5"/>
  <c r="Q190" i="5"/>
  <c r="Q189" i="5"/>
  <c r="Q188" i="5"/>
  <c r="Q187" i="5"/>
  <c r="Q186" i="5"/>
  <c r="Q185" i="5"/>
  <c r="Q184" i="5"/>
  <c r="Q183" i="5"/>
  <c r="Q182" i="5"/>
  <c r="Q181" i="5"/>
  <c r="Q107" i="5"/>
  <c r="Q137" i="5"/>
  <c r="Q112" i="5"/>
  <c r="Q180" i="5"/>
  <c r="Q179" i="5"/>
  <c r="Q178" i="5"/>
  <c r="Q115" i="5"/>
  <c r="Q177" i="5"/>
  <c r="Q176" i="5"/>
  <c r="Q175" i="5"/>
  <c r="Q174" i="5"/>
  <c r="Q172" i="5"/>
  <c r="Q171" i="5"/>
  <c r="Q106" i="5"/>
  <c r="Q101" i="5"/>
  <c r="Q170" i="5"/>
  <c r="Q169" i="5"/>
  <c r="Q168" i="5"/>
  <c r="Q167" i="5"/>
  <c r="Q166" i="5"/>
  <c r="Q165" i="5"/>
  <c r="Q164" i="5"/>
  <c r="Q163" i="5"/>
  <c r="Q162" i="5"/>
  <c r="Q122" i="5"/>
  <c r="Q161" i="5"/>
  <c r="Q158" i="5"/>
  <c r="Q155" i="5"/>
  <c r="Q119" i="5"/>
  <c r="Q151" i="5"/>
  <c r="Q108" i="5"/>
  <c r="Q150" i="5"/>
  <c r="Q149" i="5"/>
  <c r="Q148" i="5"/>
  <c r="Q147" i="5"/>
  <c r="Q146" i="5"/>
  <c r="Q144" i="5"/>
  <c r="Q143" i="5"/>
  <c r="Q134" i="5"/>
  <c r="Q142" i="5"/>
  <c r="Q141" i="5"/>
  <c r="Q140" i="5"/>
  <c r="Q96" i="5"/>
  <c r="Q139" i="5"/>
  <c r="Q138" i="5"/>
  <c r="Q90" i="5"/>
  <c r="Q91" i="5"/>
  <c r="Q97" i="5"/>
  <c r="Q93" i="5"/>
  <c r="Q95" i="5"/>
  <c r="Q100" i="5"/>
  <c r="Q103" i="5"/>
  <c r="Q92" i="5"/>
  <c r="Q99" i="5"/>
  <c r="Q109" i="5"/>
  <c r="Q110" i="5"/>
  <c r="Q111" i="5"/>
  <c r="Q94" i="5"/>
  <c r="Q98" i="5"/>
  <c r="Q113" i="5"/>
  <c r="Q114" i="5"/>
  <c r="Q48" i="5"/>
  <c r="Q22" i="5"/>
  <c r="Q46" i="5"/>
  <c r="Q30" i="5"/>
  <c r="Q45" i="5"/>
  <c r="Q15" i="5"/>
  <c r="Q44" i="5"/>
  <c r="Q86" i="5"/>
  <c r="Q85" i="5"/>
  <c r="Q84" i="5"/>
  <c r="Q83" i="5"/>
  <c r="Q82" i="5"/>
  <c r="Q81" i="5"/>
  <c r="Q27" i="5"/>
  <c r="Q80" i="5"/>
  <c r="Q79" i="5"/>
  <c r="Q78" i="5"/>
  <c r="Q77" i="5"/>
  <c r="Q76" i="5"/>
  <c r="Q36" i="5"/>
  <c r="Q75" i="5"/>
  <c r="Q74" i="5"/>
  <c r="Q73" i="5"/>
  <c r="Q72" i="5"/>
  <c r="Q71" i="5"/>
  <c r="Q70" i="5"/>
  <c r="Q69" i="5"/>
  <c r="Q68" i="5"/>
  <c r="Q67" i="5"/>
  <c r="Q66" i="5"/>
  <c r="Q65" i="5"/>
  <c r="Q14" i="5"/>
  <c r="Q64" i="5"/>
  <c r="Q63" i="5"/>
  <c r="Q62" i="5"/>
  <c r="Q61" i="5"/>
  <c r="Q60" i="5"/>
  <c r="Q59" i="5"/>
  <c r="Q58" i="5"/>
  <c r="Q57" i="5"/>
  <c r="Q56" i="5"/>
  <c r="Q55" i="5"/>
  <c r="Q18" i="5"/>
  <c r="Q54" i="5"/>
  <c r="Q53" i="5"/>
  <c r="Q52" i="5"/>
  <c r="Q51" i="5"/>
  <c r="Q50" i="5"/>
  <c r="Q16" i="5"/>
  <c r="Q49" i="5"/>
  <c r="Q12" i="5"/>
  <c r="Q26" i="5"/>
  <c r="Q33" i="5"/>
  <c r="Q47" i="5"/>
  <c r="Q28" i="5"/>
  <c r="Q7" i="5"/>
  <c r="Q17" i="5"/>
  <c r="Q13" i="5"/>
  <c r="Q9" i="5"/>
  <c r="Q23" i="5"/>
  <c r="Q29" i="5"/>
  <c r="Q11" i="5"/>
  <c r="Q10" i="5"/>
  <c r="Q37" i="5"/>
  <c r="Q40" i="5"/>
  <c r="Q21" i="5"/>
  <c r="Q20" i="5"/>
  <c r="Q41" i="5"/>
  <c r="Q42" i="5"/>
  <c r="Q6" i="5"/>
  <c r="Q662" i="3"/>
  <c r="Q646" i="3"/>
  <c r="Q668" i="3"/>
  <c r="Q652" i="3"/>
  <c r="Q576" i="3"/>
  <c r="Q574" i="3"/>
  <c r="Q7" i="3"/>
  <c r="Q9" i="3"/>
  <c r="Q10" i="3"/>
  <c r="Q23" i="3"/>
  <c r="Q21" i="3"/>
  <c r="Q24" i="3"/>
  <c r="Q8" i="3"/>
  <c r="Q12" i="3"/>
  <c r="Q13" i="3"/>
  <c r="Q14" i="3"/>
  <c r="Q15" i="3"/>
  <c r="Q17" i="3"/>
  <c r="Q20" i="3"/>
  <c r="Q25" i="3"/>
  <c r="Q30" i="3"/>
  <c r="Q82" i="3"/>
  <c r="Q60" i="3"/>
  <c r="Q68" i="3"/>
  <c r="Q83" i="3"/>
  <c r="Q71" i="3"/>
  <c r="Q69" i="3"/>
  <c r="Q74" i="3"/>
  <c r="Q61" i="3"/>
  <c r="Q59" i="3"/>
  <c r="Q63" i="3"/>
  <c r="Q64" i="3"/>
  <c r="Q65" i="3"/>
  <c r="Q62" i="3"/>
  <c r="Q78" i="3"/>
  <c r="Q77" i="3"/>
  <c r="Q73" i="3"/>
  <c r="Q90" i="3"/>
  <c r="Q79" i="3"/>
  <c r="Q92" i="3"/>
  <c r="Q75" i="3"/>
  <c r="Q95" i="3"/>
  <c r="Q501" i="3"/>
  <c r="Q678" i="3"/>
  <c r="Q639" i="3"/>
  <c r="Q648" i="3"/>
  <c r="Q677" i="3"/>
  <c r="Q675" i="3"/>
  <c r="Q657" i="3"/>
  <c r="Q674" i="3"/>
  <c r="Q673" i="3"/>
  <c r="Q672" i="3"/>
  <c r="Q671" i="3"/>
  <c r="Q670" i="3"/>
  <c r="Q669" i="3"/>
  <c r="Q649" i="3"/>
  <c r="Q667" i="3"/>
  <c r="Q638" i="3"/>
  <c r="Q633" i="3"/>
  <c r="Q641" i="3"/>
  <c r="Q637" i="3"/>
  <c r="Q636" i="3"/>
  <c r="Q577" i="3"/>
  <c r="Q630" i="3"/>
  <c r="Q628" i="3"/>
  <c r="Q580" i="3"/>
  <c r="Q627" i="3"/>
  <c r="Q626" i="3"/>
  <c r="Q625" i="3"/>
  <c r="Q624" i="3"/>
  <c r="Q623" i="3"/>
  <c r="Q622" i="3"/>
  <c r="Q621" i="3"/>
  <c r="Q620" i="3"/>
  <c r="Q618" i="3"/>
  <c r="Q617" i="3"/>
  <c r="Q616" i="3"/>
  <c r="Q615" i="3"/>
  <c r="Q583" i="3"/>
  <c r="Q614" i="3"/>
  <c r="Q613" i="3"/>
  <c r="Q612" i="3"/>
  <c r="Q611" i="3"/>
  <c r="Q610" i="3"/>
  <c r="Q609" i="3"/>
  <c r="Q608" i="3"/>
  <c r="Q607" i="3"/>
  <c r="Q605" i="3"/>
  <c r="Q604" i="3"/>
  <c r="Q603" i="3"/>
  <c r="Q601" i="3"/>
  <c r="Q599" i="3"/>
  <c r="Q598" i="3"/>
  <c r="Q597" i="3"/>
  <c r="Q568" i="3"/>
  <c r="Q565" i="3"/>
  <c r="Q564" i="3"/>
  <c r="Q571" i="3"/>
  <c r="Q570" i="3"/>
  <c r="Q584" i="3"/>
  <c r="Q566" i="3"/>
  <c r="Q572" i="3"/>
  <c r="Q586" i="3"/>
  <c r="Q587" i="3"/>
  <c r="Q569" i="3"/>
  <c r="Q567" i="3"/>
  <c r="Q563" i="3"/>
  <c r="Q560" i="3"/>
  <c r="Q516" i="3"/>
  <c r="Q559" i="3"/>
  <c r="Q558" i="3"/>
  <c r="Q489" i="3"/>
  <c r="Q557" i="3"/>
  <c r="Q556" i="3"/>
  <c r="Q554" i="3"/>
  <c r="Q553" i="3"/>
  <c r="Q552" i="3"/>
  <c r="Q551" i="3"/>
  <c r="Q505" i="3"/>
  <c r="Q550" i="3"/>
  <c r="Q549" i="3"/>
  <c r="Q548" i="3"/>
  <c r="Q547" i="3"/>
  <c r="Q515" i="3"/>
  <c r="Q546" i="3"/>
  <c r="Q545" i="3"/>
  <c r="Q544" i="3"/>
  <c r="Q543" i="3"/>
  <c r="Q542" i="3"/>
  <c r="Q541" i="3"/>
  <c r="Q540" i="3"/>
  <c r="Q539" i="3"/>
  <c r="Q538" i="3"/>
  <c r="Q537" i="3"/>
  <c r="Q536" i="3"/>
  <c r="Q535" i="3"/>
  <c r="Q532" i="3"/>
  <c r="Q531" i="3"/>
  <c r="Q530" i="3"/>
  <c r="Q529" i="3"/>
  <c r="Q528" i="3"/>
  <c r="Q493" i="3"/>
  <c r="Q524" i="3"/>
  <c r="Q503" i="3"/>
  <c r="Q490" i="3"/>
  <c r="Q523" i="3"/>
  <c r="Q522" i="3"/>
  <c r="Q521" i="3"/>
  <c r="Q518" i="3"/>
  <c r="Q486" i="3"/>
  <c r="Q484" i="3"/>
  <c r="Q482" i="3"/>
  <c r="Q483" i="3"/>
  <c r="Q481" i="3"/>
  <c r="Q496" i="3"/>
  <c r="Q520" i="3"/>
  <c r="Q432" i="3"/>
  <c r="Q406" i="3"/>
  <c r="Q375" i="3"/>
  <c r="Q431" i="3"/>
  <c r="Q430" i="3"/>
  <c r="Q429" i="3"/>
  <c r="Q421" i="3"/>
  <c r="Q420" i="3"/>
  <c r="Q419" i="3"/>
  <c r="Q418" i="3"/>
  <c r="Q417" i="3"/>
  <c r="Q416" i="3"/>
  <c r="Q369" i="3"/>
  <c r="Q371" i="3"/>
  <c r="Q373" i="3"/>
  <c r="Q379" i="3"/>
  <c r="Q374" i="3"/>
  <c r="Q378" i="3"/>
  <c r="Q372" i="3"/>
  <c r="Q370" i="3"/>
  <c r="Q382" i="3"/>
  <c r="Q376" i="3"/>
  <c r="Q396" i="3"/>
  <c r="Q368" i="3"/>
  <c r="Q402" i="3"/>
  <c r="Q403" i="3"/>
  <c r="Q407" i="3"/>
  <c r="Q408" i="3"/>
  <c r="Q412" i="3"/>
  <c r="Q255" i="3"/>
  <c r="Q300" i="3"/>
  <c r="Q261" i="3"/>
  <c r="Q253" i="3"/>
  <c r="Q270" i="3"/>
  <c r="Q272" i="3"/>
  <c r="Q274" i="3"/>
  <c r="Q250" i="3"/>
  <c r="Q256" i="3"/>
  <c r="Q287" i="3"/>
  <c r="Q278" i="3"/>
  <c r="Q288" i="3"/>
  <c r="Q289" i="3"/>
  <c r="Q254" i="3"/>
  <c r="Q290" i="3"/>
  <c r="Q259" i="3"/>
  <c r="Q293" i="3"/>
  <c r="Q294" i="3"/>
  <c r="Q247" i="3"/>
  <c r="Q297" i="3"/>
  <c r="Q298" i="3"/>
  <c r="Q260" i="3"/>
  <c r="Q243" i="3"/>
  <c r="Q242" i="3"/>
  <c r="Q241" i="3"/>
  <c r="Q245" i="3"/>
  <c r="Q246" i="3"/>
  <c r="Q239" i="3"/>
  <c r="Q384" i="3"/>
  <c r="Q596" i="3"/>
  <c r="Q595" i="3"/>
  <c r="Q428" i="3"/>
  <c r="Q299" i="3"/>
  <c r="Q248" i="3"/>
  <c r="Q166" i="3"/>
  <c r="Q165" i="3"/>
  <c r="Q240" i="3"/>
  <c r="Q168" i="3"/>
  <c r="Q135" i="3"/>
  <c r="Q169" i="3"/>
  <c r="Q167" i="3"/>
  <c r="Q132" i="3"/>
  <c r="Q134" i="3"/>
  <c r="Q136" i="3"/>
  <c r="Q130" i="3"/>
  <c r="Q131" i="3"/>
  <c r="Q144" i="3"/>
  <c r="Q137" i="3"/>
  <c r="Q146" i="3"/>
  <c r="Q149" i="3"/>
  <c r="Q138" i="3"/>
  <c r="Q150" i="3"/>
  <c r="Q151" i="3"/>
  <c r="Q152" i="3"/>
  <c r="Q157" i="3"/>
  <c r="Q139" i="3"/>
  <c r="Q143" i="3"/>
  <c r="Q158" i="3"/>
  <c r="Q159" i="3"/>
  <c r="Q142" i="3"/>
  <c r="Q160" i="3"/>
  <c r="Q162" i="3"/>
  <c r="Q163" i="3"/>
  <c r="Q164" i="3"/>
  <c r="Q133" i="3"/>
  <c r="Q129" i="3"/>
  <c r="Q249" i="3"/>
  <c r="BG367" i="3"/>
  <c r="Q367" i="3" s="1"/>
  <c r="T1056" i="5"/>
  <c r="Q1056" i="5" s="1"/>
  <c r="AD560" i="5"/>
  <c r="Q560" i="5" s="1"/>
  <c r="T561" i="5"/>
  <c r="Q561" i="5" s="1"/>
  <c r="Q8" i="5"/>
  <c r="Q304" i="3"/>
  <c r="R953" i="5" l="1"/>
  <c r="R593" i="3"/>
  <c r="R588" i="3"/>
  <c r="R498" i="3"/>
  <c r="R912" i="5"/>
  <c r="R902" i="5"/>
  <c r="R900" i="5"/>
  <c r="R899" i="5"/>
  <c r="R312" i="5"/>
  <c r="R133" i="5"/>
  <c r="R891" i="5"/>
  <c r="R505" i="5"/>
  <c r="R535" i="5"/>
  <c r="R315" i="5"/>
  <c r="R360" i="5"/>
  <c r="R1143" i="5"/>
  <c r="R513" i="3"/>
  <c r="R512" i="3"/>
  <c r="R422" i="3"/>
  <c r="R410" i="3"/>
  <c r="R409" i="3"/>
  <c r="R401" i="3"/>
  <c r="R145" i="3"/>
  <c r="R619" i="3"/>
  <c r="R906" i="5"/>
  <c r="R120" i="5"/>
  <c r="R118" i="5"/>
  <c r="R411" i="3"/>
  <c r="R555" i="3"/>
  <c r="R495" i="3"/>
  <c r="R492" i="3"/>
  <c r="R500" i="3"/>
  <c r="R514" i="3"/>
  <c r="R640" i="3"/>
  <c r="R676" i="3"/>
  <c r="R437" i="3"/>
  <c r="R441" i="3"/>
  <c r="R415" i="3"/>
  <c r="R408" i="3"/>
  <c r="R26" i="3"/>
  <c r="R645" i="3"/>
  <c r="R644" i="3"/>
  <c r="R658" i="3"/>
  <c r="R564" i="3"/>
  <c r="R266" i="3"/>
  <c r="R392" i="3"/>
  <c r="R435" i="3"/>
  <c r="R399" i="3"/>
  <c r="R265" i="3"/>
  <c r="R264" i="3"/>
  <c r="R263" i="3"/>
  <c r="R308" i="3"/>
  <c r="R262" i="3"/>
  <c r="R520" i="5"/>
  <c r="R347" i="5"/>
  <c r="R1168" i="5"/>
  <c r="R1183" i="5"/>
  <c r="R1133" i="5"/>
  <c r="R528" i="5"/>
  <c r="R499" i="5"/>
  <c r="R1188" i="5"/>
  <c r="R1178" i="5"/>
  <c r="R1194" i="5"/>
  <c r="R223" i="5"/>
  <c r="R586" i="5"/>
  <c r="R947" i="5"/>
  <c r="R877" i="5"/>
  <c r="R594" i="5"/>
  <c r="R1151" i="5"/>
  <c r="R868" i="5"/>
  <c r="R956" i="5"/>
  <c r="R242" i="5"/>
  <c r="R1131" i="5"/>
  <c r="R116" i="5"/>
  <c r="R125" i="5"/>
  <c r="R1164" i="5"/>
  <c r="R930" i="5"/>
  <c r="R853" i="5"/>
  <c r="R992" i="5"/>
  <c r="R989" i="5"/>
  <c r="R981" i="5"/>
  <c r="R926" i="5"/>
  <c r="R988" i="5"/>
  <c r="R523" i="5"/>
  <c r="R894" i="5"/>
  <c r="R1124" i="5"/>
  <c r="R507" i="5"/>
  <c r="R542" i="5"/>
  <c r="R641" i="5"/>
  <c r="R614" i="5"/>
  <c r="R448" i="5"/>
  <c r="R298" i="5"/>
  <c r="R299" i="5"/>
  <c r="R973" i="5"/>
  <c r="R977" i="5"/>
  <c r="R881" i="5"/>
  <c r="R941" i="5"/>
  <c r="R938" i="5"/>
  <c r="R914" i="5"/>
  <c r="R888" i="5"/>
  <c r="R856" i="5"/>
  <c r="R861" i="5"/>
  <c r="R920" i="5"/>
  <c r="R895" i="5"/>
  <c r="R854" i="5"/>
  <c r="R871" i="5"/>
  <c r="R982" i="5"/>
  <c r="R907" i="5"/>
  <c r="R865" i="5"/>
  <c r="R893" i="5"/>
  <c r="R880" i="5"/>
  <c r="R978" i="5"/>
  <c r="R972" i="5"/>
  <c r="R957" i="5"/>
  <c r="R954" i="5"/>
  <c r="R917" i="5"/>
  <c r="R879" i="5"/>
  <c r="R875" i="5"/>
  <c r="R541" i="5"/>
  <c r="R488" i="5"/>
  <c r="R579" i="5"/>
  <c r="R606" i="5"/>
  <c r="R564" i="5"/>
  <c r="R604" i="5"/>
  <c r="R619" i="5"/>
  <c r="R467" i="5"/>
  <c r="R418" i="5"/>
  <c r="R342" i="5"/>
  <c r="R642" i="5"/>
  <c r="R578" i="5"/>
  <c r="R481" i="5"/>
  <c r="R616" i="5"/>
  <c r="R597" i="5"/>
  <c r="R493" i="5"/>
  <c r="R644" i="5"/>
  <c r="R583" i="5"/>
  <c r="R530" i="5"/>
  <c r="R601" i="5"/>
  <c r="R643" i="5"/>
  <c r="R599" i="5"/>
  <c r="R571" i="5"/>
  <c r="R565" i="5"/>
  <c r="R626" i="5"/>
  <c r="R527" i="5"/>
  <c r="R460" i="5"/>
  <c r="R645" i="5"/>
  <c r="R496" i="5"/>
  <c r="R650" i="5"/>
  <c r="R566" i="5"/>
  <c r="R585" i="5"/>
  <c r="R577" i="5"/>
  <c r="R459" i="5"/>
  <c r="R629" i="5"/>
  <c r="R487" i="5"/>
  <c r="R458" i="5"/>
  <c r="R610" i="5"/>
  <c r="R595" i="5"/>
  <c r="R526" i="5"/>
  <c r="R562" i="5"/>
  <c r="R607" i="5"/>
  <c r="R494" i="5"/>
  <c r="R514" i="5"/>
  <c r="R656" i="5"/>
  <c r="R630" i="5"/>
  <c r="R591" i="5"/>
  <c r="R618" i="5"/>
  <c r="R624" i="5"/>
  <c r="R486" i="5"/>
  <c r="R654" i="5"/>
  <c r="R573" i="5"/>
  <c r="R557" i="5"/>
  <c r="R633" i="5"/>
  <c r="R592" i="5"/>
  <c r="R537" i="5"/>
  <c r="R484" i="5"/>
  <c r="R485" i="5"/>
  <c r="R572" i="5"/>
  <c r="R582" i="5"/>
  <c r="R589" i="5"/>
  <c r="R609" i="5"/>
  <c r="R613" i="5"/>
  <c r="R636" i="5"/>
  <c r="R646" i="5"/>
  <c r="R648" i="5"/>
  <c r="R538" i="5"/>
  <c r="R540" i="5"/>
  <c r="R503" i="5"/>
  <c r="R502" i="5"/>
  <c r="R477" i="5"/>
  <c r="R498" i="5"/>
  <c r="R501" i="5"/>
  <c r="R445" i="5"/>
  <c r="R274" i="5"/>
  <c r="R352" i="5"/>
  <c r="R277" i="5"/>
  <c r="R166" i="5"/>
  <c r="R92" i="5"/>
  <c r="R176" i="5"/>
  <c r="R217" i="5"/>
  <c r="R237" i="5"/>
  <c r="R178" i="5"/>
  <c r="R221" i="5"/>
  <c r="R158" i="5"/>
  <c r="R167" i="5"/>
  <c r="R141" i="5"/>
  <c r="R104" i="5"/>
  <c r="R147" i="5"/>
  <c r="R100" i="5"/>
  <c r="R174" i="5"/>
  <c r="R186" i="5"/>
  <c r="R128" i="5"/>
  <c r="R105" i="5"/>
  <c r="R127" i="5"/>
  <c r="R121" i="5"/>
  <c r="R129" i="5"/>
  <c r="R123" i="5"/>
  <c r="R1196" i="5"/>
  <c r="R1111" i="5"/>
  <c r="R1122" i="5"/>
  <c r="R1169" i="5"/>
  <c r="R1161" i="5"/>
  <c r="R533" i="5"/>
  <c r="R638" i="5"/>
  <c r="R576" i="5"/>
  <c r="R463" i="5"/>
  <c r="R598" i="5"/>
  <c r="R634" i="5"/>
  <c r="R492" i="5"/>
  <c r="R627" i="5"/>
  <c r="R649" i="5"/>
  <c r="R553" i="5"/>
  <c r="R548" i="5"/>
  <c r="R570" i="5"/>
  <c r="R474" i="5"/>
  <c r="R660" i="5"/>
  <c r="R478" i="5"/>
  <c r="R473" i="5"/>
  <c r="R587" i="5"/>
  <c r="R519" i="5"/>
  <c r="R462" i="5"/>
  <c r="R605" i="5"/>
  <c r="R491" i="5"/>
  <c r="R515" i="5"/>
  <c r="R651" i="5"/>
  <c r="R479" i="5"/>
  <c r="R559" i="5"/>
  <c r="R625" i="5"/>
  <c r="R647" i="5"/>
  <c r="R524" i="5"/>
  <c r="R531" i="5"/>
  <c r="R511" i="5"/>
  <c r="R653" i="5"/>
  <c r="R617" i="5"/>
  <c r="R516" i="5"/>
  <c r="R544" i="5"/>
  <c r="R545" i="5"/>
  <c r="R658" i="5"/>
  <c r="R555" i="5"/>
  <c r="R593" i="5"/>
  <c r="R489" i="5"/>
  <c r="R560" i="5"/>
  <c r="R612" i="5"/>
  <c r="R623" i="5"/>
  <c r="R632" i="5"/>
  <c r="R611" i="5"/>
  <c r="R558" i="5"/>
  <c r="R546" i="5"/>
  <c r="R455" i="5"/>
  <c r="R513" i="5"/>
  <c r="R655" i="5"/>
  <c r="R639" i="5"/>
  <c r="R456" i="5"/>
  <c r="R569" i="5"/>
  <c r="R602" i="5"/>
  <c r="R574" i="5"/>
  <c r="R628" i="5"/>
  <c r="R529" i="5"/>
  <c r="R543" i="5"/>
  <c r="R549" i="5"/>
  <c r="R637" i="5"/>
  <c r="R539" i="5"/>
  <c r="R590" i="5"/>
  <c r="R621" i="5"/>
  <c r="R603" i="5"/>
  <c r="R536" i="5"/>
  <c r="R464" i="5"/>
  <c r="R567" i="5"/>
  <c r="R652" i="5"/>
  <c r="R657" i="5"/>
  <c r="R635" i="5"/>
  <c r="R466" i="5"/>
  <c r="R508" i="5"/>
  <c r="R341" i="5"/>
  <c r="R340" i="5"/>
  <c r="R354" i="5"/>
  <c r="R313" i="5"/>
  <c r="R283" i="5"/>
  <c r="R338" i="5"/>
  <c r="R345" i="5"/>
  <c r="R339" i="5"/>
  <c r="R369" i="5"/>
  <c r="R436" i="5"/>
  <c r="R382" i="5"/>
  <c r="R284" i="5"/>
  <c r="R385" i="5"/>
  <c r="R412" i="5"/>
  <c r="R333" i="5"/>
  <c r="R370" i="5"/>
  <c r="R407" i="5"/>
  <c r="R278" i="5"/>
  <c r="R443" i="5"/>
  <c r="R389" i="5"/>
  <c r="R320" i="5"/>
  <c r="R435" i="5"/>
  <c r="R281" i="5"/>
  <c r="R381" i="5"/>
  <c r="R398" i="5"/>
  <c r="R276" i="5"/>
  <c r="R391" i="5"/>
  <c r="R422" i="5"/>
  <c r="R413" i="5"/>
  <c r="R414" i="5"/>
  <c r="R250" i="5"/>
  <c r="R326" i="5"/>
  <c r="R309" i="5"/>
  <c r="R388" i="5"/>
  <c r="R426" i="5"/>
  <c r="R268" i="5"/>
  <c r="R249" i="5"/>
  <c r="R270" i="5"/>
  <c r="R318" i="5"/>
  <c r="R273" i="5"/>
  <c r="R367" i="5"/>
  <c r="R279" i="5"/>
  <c r="R384" i="5"/>
  <c r="R432" i="5"/>
  <c r="R302" i="5"/>
  <c r="R441" i="5"/>
  <c r="R292" i="5"/>
  <c r="R296" i="5"/>
  <c r="R440" i="5"/>
  <c r="R325" i="5"/>
  <c r="R421" i="5"/>
  <c r="R305" i="5"/>
  <c r="R417" i="5"/>
  <c r="R364" i="5"/>
  <c r="R353" i="5"/>
  <c r="R337" i="5"/>
  <c r="R362" i="5"/>
  <c r="R306" i="5"/>
  <c r="R408" i="5"/>
  <c r="R285" i="5"/>
  <c r="R291" i="5"/>
  <c r="R263" i="5"/>
  <c r="R416" i="5"/>
  <c r="R308" i="5"/>
  <c r="R349" i="5"/>
  <c r="R316" i="5"/>
  <c r="R387" i="5"/>
  <c r="R429" i="5"/>
  <c r="R392" i="5"/>
  <c r="R368" i="5"/>
  <c r="R289" i="5"/>
  <c r="R290" i="5"/>
  <c r="R288" i="5"/>
  <c r="R427" i="5"/>
  <c r="R332" i="5"/>
  <c r="R148" i="5"/>
  <c r="R222" i="5"/>
  <c r="R208" i="5"/>
  <c r="R99" i="5"/>
  <c r="R96" i="5"/>
  <c r="R206" i="5"/>
  <c r="R149" i="5"/>
  <c r="R145" i="5"/>
  <c r="R179" i="5"/>
  <c r="R228" i="5"/>
  <c r="R136" i="5"/>
  <c r="R224" i="5"/>
  <c r="R225" i="5"/>
  <c r="R155" i="5"/>
  <c r="R183" i="5"/>
  <c r="R137" i="5"/>
  <c r="R151" i="5"/>
  <c r="R220" i="5"/>
  <c r="R233" i="5"/>
  <c r="R218" i="5"/>
  <c r="R153" i="5"/>
  <c r="R238" i="5"/>
  <c r="R215" i="5"/>
  <c r="R124" i="5"/>
  <c r="R171" i="5"/>
  <c r="R103" i="5"/>
  <c r="R168" i="5"/>
  <c r="R226" i="5"/>
  <c r="R169" i="5"/>
  <c r="R119" i="5"/>
  <c r="R132" i="5"/>
  <c r="R195" i="5"/>
  <c r="R219" i="5"/>
  <c r="R204" i="5"/>
  <c r="R207" i="5"/>
  <c r="R216" i="5"/>
  <c r="R162" i="5"/>
  <c r="R161" i="5"/>
  <c r="R191" i="5"/>
  <c r="R272" i="5"/>
  <c r="R282" i="5"/>
  <c r="R300" i="5"/>
  <c r="R253" i="5"/>
  <c r="R361" i="5"/>
  <c r="R293" i="5"/>
  <c r="R271" i="5"/>
  <c r="R259" i="5"/>
  <c r="R269" i="5"/>
  <c r="R280" i="5"/>
  <c r="R397" i="5"/>
  <c r="R247" i="5"/>
  <c r="R260" i="5"/>
  <c r="R330" i="5"/>
  <c r="R358" i="5"/>
  <c r="R307" i="5"/>
  <c r="R344" i="5"/>
  <c r="R437" i="5"/>
  <c r="R377" i="5"/>
  <c r="R264" i="5"/>
  <c r="R424" i="5"/>
  <c r="R329" i="5"/>
  <c r="R376" i="5"/>
  <c r="R251" i="5"/>
  <c r="R373" i="5"/>
  <c r="R348" i="5"/>
  <c r="R319" i="5"/>
  <c r="R356" i="5"/>
  <c r="R255" i="5"/>
  <c r="R372" i="5"/>
  <c r="R411" i="5"/>
  <c r="R297" i="5"/>
  <c r="R311" i="5"/>
  <c r="R406" i="5"/>
  <c r="R324" i="5"/>
  <c r="R357" i="5"/>
  <c r="R375" i="5"/>
  <c r="R261" i="5"/>
  <c r="R262" i="5"/>
  <c r="R404" i="5"/>
  <c r="R258" i="5"/>
  <c r="R334" i="5"/>
  <c r="R310" i="5"/>
  <c r="R346" i="5"/>
  <c r="R351" i="5"/>
  <c r="R393" i="5"/>
  <c r="R401" i="5"/>
  <c r="R383" i="5"/>
  <c r="R394" i="5"/>
  <c r="R423" i="5"/>
  <c r="R433" i="5"/>
  <c r="R379" i="5"/>
  <c r="R294" i="5"/>
  <c r="R336" i="5"/>
  <c r="R431" i="5"/>
  <c r="R317" i="5"/>
  <c r="R415" i="5"/>
  <c r="R434" i="5"/>
  <c r="R256" i="5"/>
  <c r="R314" i="5"/>
  <c r="R286" i="5"/>
  <c r="R444" i="5"/>
  <c r="R252" i="5"/>
  <c r="R400" i="5"/>
  <c r="R374" i="5"/>
  <c r="R365" i="5"/>
  <c r="R327" i="5"/>
  <c r="R321" i="5"/>
  <c r="R447" i="5"/>
  <c r="R439" i="5"/>
  <c r="R248" i="5"/>
  <c r="R322" i="5"/>
  <c r="R254" i="5"/>
  <c r="R390" i="5"/>
  <c r="R450" i="5"/>
  <c r="R396" i="5"/>
  <c r="R295" i="5"/>
  <c r="R328" i="5"/>
  <c r="R425" i="5"/>
  <c r="R287" i="5"/>
  <c r="R402" i="5"/>
  <c r="R386" i="5"/>
  <c r="R430" i="5"/>
  <c r="R265" i="5"/>
  <c r="R366" i="5"/>
  <c r="R323" i="5"/>
  <c r="R303" i="5"/>
  <c r="R380" i="5"/>
  <c r="R410" i="5"/>
  <c r="R446" i="5"/>
  <c r="R409" i="5"/>
  <c r="R257" i="5"/>
  <c r="R335" i="5"/>
  <c r="R275" i="5"/>
  <c r="R359" i="5"/>
  <c r="R363" i="5"/>
  <c r="R371" i="5"/>
  <c r="R304" i="5"/>
  <c r="R378" i="5"/>
  <c r="R266" i="5"/>
  <c r="R395" i="5"/>
  <c r="R355" i="5"/>
  <c r="R399" i="5"/>
  <c r="R403" i="5"/>
  <c r="R405" i="5"/>
  <c r="R350" i="5"/>
  <c r="R419" i="5"/>
  <c r="R428" i="5"/>
  <c r="R442" i="5"/>
  <c r="R449" i="5"/>
  <c r="R452" i="5"/>
  <c r="R451" i="5"/>
  <c r="R420" i="5"/>
  <c r="R131" i="5"/>
  <c r="R212" i="5"/>
  <c r="R102" i="5"/>
  <c r="R194" i="5"/>
  <c r="R236" i="5"/>
  <c r="R112" i="5"/>
  <c r="R239" i="5"/>
  <c r="R154" i="5"/>
  <c r="R159" i="5"/>
  <c r="R138" i="5"/>
  <c r="R244" i="5"/>
  <c r="R89" i="5"/>
  <c r="R190" i="5"/>
  <c r="R232" i="5"/>
  <c r="R115" i="5"/>
  <c r="R235" i="5"/>
  <c r="R165" i="5"/>
  <c r="R91" i="5"/>
  <c r="R187" i="5"/>
  <c r="R229" i="5"/>
  <c r="R163" i="5"/>
  <c r="R185" i="5"/>
  <c r="R231" i="5"/>
  <c r="R143" i="5"/>
  <c r="R561" i="5"/>
  <c r="R874" i="5"/>
  <c r="R495" i="5"/>
  <c r="R95" i="5"/>
  <c r="R862" i="5"/>
  <c r="R928" i="5"/>
  <c r="R472" i="5"/>
  <c r="R241" i="5"/>
  <c r="R101" i="5"/>
  <c r="R1147" i="5"/>
  <c r="R860" i="5"/>
  <c r="R588" i="5"/>
  <c r="R470" i="5"/>
  <c r="R1182" i="5"/>
  <c r="R1166" i="5"/>
  <c r="R980" i="5"/>
  <c r="R967" i="5"/>
  <c r="R509" i="5"/>
  <c r="R197" i="5"/>
  <c r="R438" i="5"/>
  <c r="R301" i="5"/>
  <c r="R476" i="5"/>
  <c r="R468" i="5"/>
  <c r="R483" i="5"/>
  <c r="R556" i="5"/>
  <c r="R512" i="5"/>
  <c r="R497" i="5"/>
  <c r="R600" i="5"/>
  <c r="R596" i="5"/>
  <c r="R568" i="5"/>
  <c r="R510" i="5"/>
  <c r="R518" i="5"/>
  <c r="R482" i="5"/>
  <c r="R500" i="5"/>
  <c r="R490" i="5"/>
  <c r="R517" i="5"/>
  <c r="R622" i="5"/>
  <c r="R563" i="5"/>
  <c r="R662" i="5"/>
  <c r="R525" i="5"/>
  <c r="R620" i="5"/>
  <c r="R461" i="5"/>
  <c r="R532" i="5"/>
  <c r="R615" i="5"/>
  <c r="R457" i="5"/>
  <c r="R575" i="5"/>
  <c r="R475" i="5"/>
  <c r="R581" i="5"/>
  <c r="R551" i="5"/>
  <c r="R471" i="5"/>
  <c r="R534" i="5"/>
  <c r="R554" i="5"/>
  <c r="R552" i="5"/>
  <c r="R469" i="5"/>
  <c r="R550" i="5"/>
  <c r="R547" i="5"/>
  <c r="R504" i="5"/>
  <c r="R631" i="5"/>
  <c r="R864" i="5"/>
  <c r="R952" i="5"/>
  <c r="R896" i="5"/>
  <c r="R966" i="5"/>
  <c r="R939" i="5"/>
  <c r="R855" i="5"/>
  <c r="R885" i="5"/>
  <c r="R892" i="5"/>
  <c r="R958" i="5"/>
  <c r="R878" i="5"/>
  <c r="R969" i="5"/>
  <c r="R908" i="5"/>
  <c r="R903" i="5"/>
  <c r="R863" i="5"/>
  <c r="R949" i="5"/>
  <c r="R867" i="5"/>
  <c r="R869" i="5"/>
  <c r="R990" i="5"/>
  <c r="R963" i="5"/>
  <c r="R931" i="5"/>
  <c r="R911" i="5"/>
  <c r="R971" i="5"/>
  <c r="R979" i="5"/>
  <c r="R858" i="5"/>
  <c r="R986" i="5"/>
  <c r="R924" i="5"/>
  <c r="R870" i="5"/>
  <c r="R897" i="5"/>
  <c r="R984" i="5"/>
  <c r="R945" i="5"/>
  <c r="R852" i="5"/>
  <c r="R901" i="5"/>
  <c r="R937" i="5"/>
  <c r="R974" i="5"/>
  <c r="R965" i="5"/>
  <c r="R921" i="5"/>
  <c r="R987" i="5"/>
  <c r="R1029" i="5"/>
  <c r="R857" i="5"/>
  <c r="R970" i="5"/>
  <c r="R951" i="5"/>
  <c r="R927" i="5"/>
  <c r="R983" i="5"/>
  <c r="R955" i="5"/>
  <c r="R925" i="5"/>
  <c r="R898" i="5"/>
  <c r="R976" i="5"/>
  <c r="R943" i="5"/>
  <c r="R913" i="5"/>
  <c r="R962" i="5"/>
  <c r="R889" i="5"/>
  <c r="R884" i="5"/>
  <c r="R916" i="5"/>
  <c r="R959" i="5"/>
  <c r="R923" i="5"/>
  <c r="R932" i="5"/>
  <c r="R991" i="5"/>
  <c r="R936" i="5"/>
  <c r="R919" i="5"/>
  <c r="R883" i="5"/>
  <c r="R904" i="5"/>
  <c r="R975" i="5"/>
  <c r="R922" i="5"/>
  <c r="R960" i="5"/>
  <c r="R872" i="5"/>
  <c r="R890" i="5"/>
  <c r="R944" i="5"/>
  <c r="R940" i="5"/>
  <c r="R866" i="5"/>
  <c r="R882" i="5"/>
  <c r="R985" i="5"/>
  <c r="R873" i="5"/>
  <c r="R968" i="5"/>
  <c r="R961" i="5"/>
  <c r="R950" i="5"/>
  <c r="R946" i="5"/>
  <c r="R942" i="5"/>
  <c r="R887" i="5"/>
  <c r="R886" i="5"/>
  <c r="R933" i="5"/>
  <c r="R929" i="5"/>
  <c r="R876" i="5"/>
  <c r="R1191" i="5"/>
  <c r="R1174" i="5"/>
  <c r="R1190" i="5"/>
  <c r="R1180" i="5"/>
  <c r="R1187" i="5"/>
  <c r="R1144" i="5"/>
  <c r="R1142" i="5"/>
  <c r="R1170" i="5"/>
  <c r="R1157" i="5"/>
  <c r="R1128" i="5"/>
  <c r="R1152" i="5"/>
  <c r="R1184" i="5"/>
  <c r="R1192" i="5"/>
  <c r="R1167" i="5"/>
  <c r="R1148" i="5"/>
  <c r="R1153" i="5"/>
  <c r="R1123" i="5"/>
  <c r="R1172" i="5"/>
  <c r="R1175" i="5"/>
  <c r="R1154" i="5"/>
  <c r="R1137" i="5"/>
  <c r="R1165" i="5"/>
  <c r="R1163" i="5"/>
  <c r="R915" i="5"/>
  <c r="R1156" i="5"/>
  <c r="R859" i="5"/>
  <c r="R126" i="5"/>
  <c r="R331" i="5"/>
  <c r="R506" i="5"/>
  <c r="R697" i="5"/>
  <c r="R1126" i="5"/>
  <c r="R343" i="5"/>
  <c r="R521" i="5"/>
  <c r="R122" i="5"/>
  <c r="R108" i="5"/>
  <c r="R580" i="5"/>
  <c r="R584" i="5"/>
  <c r="R522" i="5"/>
  <c r="R659" i="5"/>
  <c r="R146" i="5"/>
  <c r="R209" i="5"/>
  <c r="R202" i="5"/>
  <c r="R134" i="5"/>
  <c r="R93" i="5"/>
  <c r="R193" i="5"/>
  <c r="R97" i="5"/>
  <c r="R196" i="5"/>
  <c r="R152" i="5"/>
  <c r="R130" i="5"/>
  <c r="R240" i="5"/>
  <c r="R177" i="5"/>
  <c r="R205" i="5"/>
  <c r="R109" i="5"/>
  <c r="R189" i="5"/>
  <c r="R94" i="5"/>
  <c r="R180" i="5"/>
  <c r="R173" i="5"/>
  <c r="R170" i="5"/>
  <c r="R243" i="5"/>
  <c r="R175" i="5"/>
  <c r="R214" i="5"/>
  <c r="R90" i="5"/>
  <c r="R139" i="5"/>
  <c r="R905" i="5"/>
  <c r="R661" i="5"/>
  <c r="R909" i="5"/>
  <c r="R480" i="5"/>
  <c r="R608" i="5"/>
  <c r="R107" i="5"/>
  <c r="R934" i="5"/>
  <c r="R910" i="5"/>
  <c r="R227" i="5"/>
  <c r="R182" i="5"/>
  <c r="R964" i="5"/>
  <c r="R948" i="5"/>
  <c r="R918" i="5"/>
  <c r="R465" i="5"/>
  <c r="R935" i="5"/>
  <c r="R640" i="5"/>
  <c r="R113" i="5"/>
  <c r="R110" i="5"/>
  <c r="R198" i="5"/>
  <c r="R157" i="5"/>
  <c r="R199" i="5"/>
  <c r="R135" i="5"/>
  <c r="R160" i="5"/>
  <c r="R98" i="5"/>
  <c r="R140" i="5"/>
  <c r="R213" i="5"/>
  <c r="R211" i="5"/>
  <c r="R144" i="5"/>
  <c r="R106" i="5"/>
  <c r="R184" i="5"/>
  <c r="R210" i="5"/>
  <c r="R156" i="5"/>
  <c r="R203" i="5"/>
  <c r="R114" i="5"/>
  <c r="R200" i="5"/>
  <c r="R111" i="5"/>
  <c r="R201" i="5"/>
  <c r="R234" i="5"/>
  <c r="R164" i="5"/>
  <c r="R172" i="5"/>
  <c r="R188" i="5"/>
  <c r="R192" i="5"/>
  <c r="R142" i="5"/>
  <c r="R150" i="5"/>
  <c r="R181" i="5"/>
  <c r="R230" i="5"/>
  <c r="R117" i="5"/>
  <c r="R1129" i="5"/>
  <c r="R267" i="5"/>
  <c r="R1135" i="5"/>
  <c r="R1189" i="5"/>
  <c r="R1185" i="5"/>
  <c r="R1179" i="5"/>
  <c r="R1160" i="5"/>
  <c r="R1125" i="5"/>
  <c r="R1146" i="5"/>
  <c r="R1120" i="5"/>
  <c r="R1130" i="5"/>
  <c r="R1114" i="5"/>
  <c r="R1117" i="5"/>
  <c r="R1132" i="5"/>
  <c r="R1145" i="5"/>
  <c r="R1149" i="5"/>
  <c r="R1134" i="5"/>
  <c r="R1138" i="5"/>
  <c r="R1115" i="5"/>
  <c r="R1139" i="5"/>
  <c r="R1158" i="5"/>
  <c r="R1136" i="5"/>
  <c r="R1173" i="5"/>
  <c r="R1195" i="5"/>
  <c r="R1116" i="5"/>
  <c r="R1121" i="5"/>
  <c r="R1186" i="5"/>
  <c r="R1112" i="5"/>
  <c r="R1113" i="5"/>
  <c r="R1159" i="5"/>
  <c r="R1118" i="5"/>
  <c r="R1141" i="5"/>
  <c r="R1155" i="5"/>
  <c r="R1127" i="5"/>
  <c r="R1150" i="5"/>
  <c r="R1177" i="5"/>
  <c r="R1193" i="5"/>
  <c r="R1140" i="5"/>
  <c r="R1171" i="5"/>
  <c r="R1119" i="5"/>
  <c r="R1181" i="5"/>
  <c r="R1162" i="5"/>
  <c r="R1176" i="5"/>
  <c r="R630" i="3"/>
  <c r="R586" i="3"/>
  <c r="R626" i="3"/>
  <c r="R608" i="3"/>
  <c r="R602" i="3"/>
  <c r="R576" i="3"/>
  <c r="R591" i="3"/>
  <c r="R579" i="3"/>
  <c r="R517" i="3"/>
  <c r="R504" i="3"/>
  <c r="R519" i="3"/>
  <c r="R506" i="3"/>
  <c r="R537" i="3"/>
  <c r="R521" i="3"/>
  <c r="R489" i="3"/>
  <c r="R510" i="3"/>
  <c r="R539" i="3"/>
  <c r="R520" i="3"/>
  <c r="R545" i="3"/>
  <c r="R542" i="3"/>
  <c r="R374" i="3"/>
  <c r="R455" i="3"/>
  <c r="R394" i="3"/>
  <c r="R469" i="3"/>
  <c r="R387" i="3"/>
  <c r="R464" i="3"/>
  <c r="R423" i="3"/>
  <c r="R418" i="3"/>
  <c r="R425" i="3"/>
  <c r="R424" i="3"/>
  <c r="R443" i="3"/>
  <c r="R471" i="3"/>
  <c r="R420" i="3"/>
  <c r="R404" i="3"/>
  <c r="R405" i="3"/>
  <c r="R426" i="3"/>
  <c r="R556" i="3"/>
  <c r="R524" i="3"/>
  <c r="R487" i="3"/>
  <c r="R486" i="3"/>
  <c r="R507" i="3"/>
  <c r="R502" i="3"/>
  <c r="R482" i="3"/>
  <c r="R518" i="3"/>
  <c r="R326" i="3"/>
  <c r="R143" i="3"/>
  <c r="R165" i="3"/>
  <c r="R338" i="3"/>
  <c r="R357" i="3"/>
  <c r="R329" i="3"/>
  <c r="R277" i="3"/>
  <c r="R272" i="3"/>
  <c r="R362" i="3"/>
  <c r="R287" i="3"/>
  <c r="R296" i="3"/>
  <c r="R280" i="3"/>
  <c r="R359" i="3"/>
  <c r="R328" i="3"/>
  <c r="R347" i="3"/>
  <c r="R258" i="3"/>
  <c r="R288" i="3"/>
  <c r="R141" i="3"/>
  <c r="R216" i="3"/>
  <c r="R178" i="3"/>
  <c r="R205" i="3"/>
  <c r="R187" i="3"/>
  <c r="R185" i="3"/>
  <c r="R229" i="3"/>
  <c r="R161" i="3"/>
  <c r="R142" i="3"/>
  <c r="R193" i="3"/>
  <c r="R191" i="3"/>
  <c r="R136" i="3"/>
  <c r="R198" i="3"/>
  <c r="R139" i="3"/>
  <c r="R200" i="3"/>
  <c r="R135" i="3"/>
  <c r="R171" i="3"/>
  <c r="R190" i="3"/>
  <c r="R204" i="3"/>
  <c r="R213" i="3"/>
  <c r="R158" i="3"/>
  <c r="R194" i="3"/>
  <c r="R212" i="3"/>
  <c r="R163" i="3"/>
  <c r="R203" i="3"/>
  <c r="R154" i="3"/>
  <c r="R129" i="3"/>
  <c r="R159" i="3"/>
  <c r="R227" i="3"/>
  <c r="R221" i="3"/>
  <c r="R231" i="3"/>
  <c r="R224" i="3"/>
  <c r="R197" i="3"/>
  <c r="R211" i="3"/>
  <c r="R210" i="3"/>
  <c r="R166" i="3"/>
  <c r="R234" i="3"/>
  <c r="R151" i="3"/>
  <c r="R138" i="3"/>
  <c r="R155" i="3"/>
  <c r="R177" i="3"/>
  <c r="R230" i="3"/>
  <c r="R156" i="3"/>
  <c r="R153" i="3"/>
  <c r="R87" i="3"/>
  <c r="R50" i="3"/>
  <c r="R240" i="3"/>
  <c r="R303" i="3"/>
  <c r="R252" i="3"/>
  <c r="R278" i="3"/>
  <c r="R283" i="3"/>
  <c r="R305" i="3"/>
  <c r="R346" i="3"/>
  <c r="R301" i="3"/>
  <c r="R268" i="3"/>
  <c r="R242" i="3"/>
  <c r="R289" i="3"/>
  <c r="R284" i="3"/>
  <c r="R330" i="3"/>
  <c r="R345" i="3"/>
  <c r="R295" i="3"/>
  <c r="R82" i="3"/>
  <c r="R148" i="3"/>
  <c r="R214" i="3"/>
  <c r="R202" i="3"/>
  <c r="R182" i="3"/>
  <c r="R174" i="3"/>
  <c r="R44" i="3"/>
  <c r="R86" i="3"/>
  <c r="R77" i="3"/>
  <c r="R28" i="3"/>
  <c r="R49" i="3"/>
  <c r="R19" i="3"/>
  <c r="R27" i="3"/>
  <c r="R29" i="3"/>
  <c r="R41" i="3"/>
  <c r="R47" i="3"/>
  <c r="R46" i="3"/>
  <c r="R23" i="3"/>
  <c r="R183" i="3"/>
  <c r="R220" i="3"/>
  <c r="R144" i="3"/>
  <c r="R176" i="3"/>
  <c r="R180" i="3"/>
  <c r="R215" i="3"/>
  <c r="R222" i="3"/>
  <c r="R235" i="3"/>
  <c r="R172" i="3"/>
  <c r="R226" i="3"/>
  <c r="R146" i="3"/>
  <c r="R164" i="3"/>
  <c r="R131" i="3"/>
  <c r="R233" i="3"/>
  <c r="R209" i="3"/>
  <c r="R186" i="3"/>
  <c r="R133" i="3"/>
  <c r="R192" i="3"/>
  <c r="R207" i="3"/>
  <c r="R140" i="3"/>
  <c r="R208" i="3"/>
  <c r="R169" i="3"/>
  <c r="R188" i="3"/>
  <c r="R225" i="3"/>
  <c r="R137" i="3"/>
  <c r="R179" i="3"/>
  <c r="R150" i="3"/>
  <c r="R130" i="3"/>
  <c r="R160" i="3"/>
  <c r="R173" i="3"/>
  <c r="R74" i="3"/>
  <c r="R97" i="3"/>
  <c r="R126" i="3"/>
  <c r="R92" i="3"/>
  <c r="R68" i="3"/>
  <c r="R43" i="3"/>
  <c r="R22" i="3"/>
  <c r="R42" i="3"/>
  <c r="R59" i="3"/>
  <c r="R66" i="3"/>
  <c r="R63" i="3"/>
  <c r="R109" i="3"/>
  <c r="R81" i="3"/>
  <c r="R103" i="3"/>
  <c r="R67" i="3"/>
  <c r="R18" i="3"/>
  <c r="R39" i="3"/>
  <c r="R10" i="3"/>
  <c r="R54" i="3"/>
  <c r="R38" i="3"/>
  <c r="R7" i="3"/>
  <c r="R12" i="3"/>
  <c r="R31" i="3"/>
  <c r="R16" i="3"/>
  <c r="R30" i="3"/>
  <c r="R24" i="3"/>
  <c r="R21" i="3"/>
  <c r="R34" i="3"/>
  <c r="R53" i="3"/>
  <c r="R40" i="3"/>
  <c r="R35" i="3"/>
  <c r="R45" i="3"/>
  <c r="R36" i="3"/>
  <c r="R13" i="3"/>
  <c r="R52" i="3"/>
  <c r="R15" i="3"/>
  <c r="R8" i="3"/>
  <c r="R11" i="3"/>
  <c r="R553" i="3"/>
  <c r="R532" i="3"/>
  <c r="R558" i="3"/>
  <c r="R292" i="3"/>
  <c r="R354" i="3"/>
  <c r="R331" i="3"/>
  <c r="R285" i="3"/>
  <c r="R343" i="3"/>
  <c r="R271" i="3"/>
  <c r="R249" i="3"/>
  <c r="R254" i="3"/>
  <c r="R324" i="3"/>
  <c r="R334" i="3"/>
  <c r="R355" i="3"/>
  <c r="R311" i="3"/>
  <c r="R315" i="3"/>
  <c r="R361" i="3"/>
  <c r="R294" i="3"/>
  <c r="R356" i="3"/>
  <c r="R300" i="3"/>
  <c r="R348" i="3"/>
  <c r="R364" i="3"/>
  <c r="R318" i="3"/>
  <c r="R299" i="3"/>
  <c r="R274" i="3"/>
  <c r="R322" i="3"/>
  <c r="R313" i="3"/>
  <c r="R256" i="3"/>
  <c r="R257" i="3"/>
  <c r="R312" i="3"/>
  <c r="R344" i="3"/>
  <c r="R253" i="3"/>
  <c r="R319" i="3"/>
  <c r="R320" i="3"/>
  <c r="R244" i="3"/>
  <c r="R286" i="3"/>
  <c r="R332" i="3"/>
  <c r="R352" i="3"/>
  <c r="R350" i="3"/>
  <c r="R255" i="3"/>
  <c r="R321" i="3"/>
  <c r="R304" i="3"/>
  <c r="R282" i="3"/>
  <c r="R309" i="3"/>
  <c r="R293" i="3"/>
  <c r="R298" i="3"/>
  <c r="R239" i="3"/>
  <c r="R317" i="3"/>
  <c r="R307" i="3"/>
  <c r="R316" i="3"/>
  <c r="R297" i="3"/>
  <c r="R336" i="3"/>
  <c r="R342" i="3"/>
  <c r="R247" i="3"/>
  <c r="R349" i="3"/>
  <c r="R275" i="3"/>
  <c r="R269" i="3"/>
  <c r="R243" i="3"/>
  <c r="R335" i="3"/>
  <c r="R241" i="3"/>
  <c r="R259" i="3"/>
  <c r="R306" i="3"/>
  <c r="R333" i="3"/>
  <c r="R341" i="3"/>
  <c r="R302" i="3"/>
  <c r="R281" i="3"/>
  <c r="R245" i="3"/>
  <c r="R246" i="3"/>
  <c r="R325" i="3"/>
  <c r="R340" i="3"/>
  <c r="R358" i="3"/>
  <c r="R363" i="3"/>
  <c r="R314" i="3"/>
  <c r="R251" i="3"/>
  <c r="R323" i="3"/>
  <c r="R351" i="3"/>
  <c r="R290" i="3"/>
  <c r="R267" i="3"/>
  <c r="R291" i="3"/>
  <c r="R339" i="3"/>
  <c r="R310" i="3"/>
  <c r="R279" i="3"/>
  <c r="R360" i="3"/>
  <c r="R276" i="3"/>
  <c r="R79" i="3"/>
  <c r="R110" i="3"/>
  <c r="R75" i="3"/>
  <c r="R88" i="3"/>
  <c r="R121" i="3"/>
  <c r="R64" i="3"/>
  <c r="R65" i="3"/>
  <c r="R125" i="3"/>
  <c r="R116" i="3"/>
  <c r="R60" i="3"/>
  <c r="R100" i="3"/>
  <c r="R118" i="3"/>
  <c r="R111" i="3"/>
  <c r="R96" i="3"/>
  <c r="R108" i="3"/>
  <c r="R85" i="3"/>
  <c r="R93" i="3"/>
  <c r="R115" i="3"/>
  <c r="R106" i="3"/>
  <c r="R62" i="3"/>
  <c r="R119" i="3"/>
  <c r="R58" i="3"/>
  <c r="R368" i="3"/>
  <c r="R383" i="3"/>
  <c r="R381" i="3"/>
  <c r="R385" i="3"/>
  <c r="R444" i="3"/>
  <c r="R447" i="3"/>
  <c r="R472" i="3"/>
  <c r="R473" i="3"/>
  <c r="R393" i="3"/>
  <c r="R370" i="3"/>
  <c r="R382" i="3"/>
  <c r="R475" i="3"/>
  <c r="R445" i="3"/>
  <c r="R20" i="3"/>
  <c r="R51" i="3"/>
  <c r="R98" i="3"/>
  <c r="R95" i="3"/>
  <c r="R83" i="3"/>
  <c r="R104" i="3"/>
  <c r="R84" i="3"/>
  <c r="R69" i="3"/>
  <c r="R431" i="3"/>
  <c r="R605" i="3"/>
  <c r="R614" i="3"/>
  <c r="R474" i="3"/>
  <c r="R628" i="3"/>
  <c r="R580" i="3"/>
  <c r="R620" i="3"/>
  <c r="R501" i="3"/>
  <c r="R491" i="3"/>
  <c r="R490" i="3"/>
  <c r="R546" i="3"/>
  <c r="R559" i="3"/>
  <c r="R541" i="3"/>
  <c r="R540" i="3"/>
  <c r="R536" i="3"/>
  <c r="R533" i="3"/>
  <c r="R508" i="3"/>
  <c r="R547" i="3"/>
  <c r="R496" i="3"/>
  <c r="R523" i="3"/>
  <c r="R554" i="3"/>
  <c r="R505" i="3"/>
  <c r="R544" i="3"/>
  <c r="R527" i="3"/>
  <c r="R528" i="3"/>
  <c r="R549" i="3"/>
  <c r="R484" i="3"/>
  <c r="R530" i="3"/>
  <c r="R483" i="3"/>
  <c r="R526" i="3"/>
  <c r="R560" i="3"/>
  <c r="R531" i="3"/>
  <c r="R522" i="3"/>
  <c r="R511" i="3"/>
  <c r="R481" i="3"/>
  <c r="R497" i="3"/>
  <c r="R538" i="3"/>
  <c r="R552" i="3"/>
  <c r="R551" i="3"/>
  <c r="R493" i="3"/>
  <c r="R525" i="3"/>
  <c r="R485" i="3"/>
  <c r="R509" i="3"/>
  <c r="R548" i="3"/>
  <c r="R480" i="3"/>
  <c r="R503" i="3"/>
  <c r="R529" i="3"/>
  <c r="R535" i="3"/>
  <c r="R543" i="3"/>
  <c r="R515" i="3"/>
  <c r="R550" i="3"/>
  <c r="R557" i="3"/>
  <c r="R516" i="3"/>
  <c r="R569" i="3"/>
  <c r="R566" i="3"/>
  <c r="R587" i="3"/>
  <c r="R585" i="3"/>
  <c r="R589" i="3"/>
  <c r="R624" i="3"/>
  <c r="R599" i="3"/>
  <c r="R595" i="3"/>
  <c r="R577" i="3"/>
  <c r="R582" i="3"/>
  <c r="R575" i="3"/>
  <c r="R617" i="3"/>
  <c r="R581" i="3"/>
  <c r="R629" i="3"/>
  <c r="R572" i="3"/>
  <c r="R565" i="3"/>
  <c r="R603" i="3"/>
  <c r="R563" i="3"/>
  <c r="R612" i="3"/>
  <c r="R568" i="3"/>
  <c r="R611" i="3"/>
  <c r="R594" i="3"/>
  <c r="R592" i="3"/>
  <c r="R623" i="3"/>
  <c r="R610" i="3"/>
  <c r="R601" i="3"/>
  <c r="R583" i="3"/>
  <c r="R607" i="3"/>
  <c r="R571" i="3"/>
  <c r="R615" i="3"/>
  <c r="R567" i="3"/>
  <c r="R618" i="3"/>
  <c r="R600" i="3"/>
  <c r="R627" i="3"/>
  <c r="R622" i="3"/>
  <c r="R574" i="3"/>
  <c r="R606" i="3"/>
  <c r="R598" i="3"/>
  <c r="R604" i="3"/>
  <c r="R609" i="3"/>
  <c r="R613" i="3"/>
  <c r="R621" i="3"/>
  <c r="R625" i="3"/>
  <c r="R78" i="3"/>
  <c r="R91" i="3"/>
  <c r="R369" i="3"/>
  <c r="R412" i="3"/>
  <c r="R400" i="3"/>
  <c r="R462" i="3"/>
  <c r="R384" i="3"/>
  <c r="R419" i="3"/>
  <c r="R395" i="3"/>
  <c r="R388" i="3"/>
  <c r="R429" i="3"/>
  <c r="R402" i="3"/>
  <c r="R446" i="3"/>
  <c r="R458" i="3"/>
  <c r="R379" i="3"/>
  <c r="R367" i="3"/>
  <c r="R403" i="3"/>
  <c r="R433" i="3"/>
  <c r="R414" i="3"/>
  <c r="R427" i="3"/>
  <c r="R460" i="3"/>
  <c r="R390" i="3"/>
  <c r="R452" i="3"/>
  <c r="R432" i="3"/>
  <c r="R406" i="3"/>
  <c r="R430" i="3"/>
  <c r="R378" i="3"/>
  <c r="R449" i="3"/>
  <c r="R391" i="3"/>
  <c r="R413" i="3"/>
  <c r="R454" i="3"/>
  <c r="R461" i="3"/>
  <c r="R371" i="3"/>
  <c r="R397" i="3"/>
  <c r="R438" i="3"/>
  <c r="R389" i="3"/>
  <c r="R465" i="3"/>
  <c r="R377" i="3"/>
  <c r="R459" i="3"/>
  <c r="R33" i="3"/>
  <c r="R9" i="3"/>
  <c r="R71" i="3"/>
  <c r="R105" i="3"/>
  <c r="R73" i="3"/>
  <c r="R102" i="3"/>
  <c r="R122" i="3"/>
  <c r="R232" i="3"/>
  <c r="R376" i="3"/>
  <c r="R476" i="3"/>
  <c r="R570" i="3"/>
  <c r="R584" i="3"/>
  <c r="R466" i="3"/>
  <c r="R442" i="3"/>
  <c r="R616" i="3"/>
  <c r="R236" i="3"/>
  <c r="R219" i="3"/>
  <c r="R228" i="3"/>
  <c r="R206" i="3"/>
  <c r="R223" i="3"/>
  <c r="R134" i="3"/>
  <c r="R195" i="3"/>
  <c r="R199" i="3"/>
  <c r="R167" i="3"/>
  <c r="R175" i="3"/>
  <c r="R157" i="3"/>
  <c r="R218" i="3"/>
  <c r="R184" i="3"/>
  <c r="R196" i="3"/>
  <c r="R162" i="3"/>
  <c r="R152" i="3"/>
  <c r="R149" i="3"/>
  <c r="R132" i="3"/>
  <c r="R168" i="3"/>
  <c r="R248" i="3"/>
  <c r="R596" i="3"/>
  <c r="R260" i="3"/>
  <c r="R407" i="3"/>
  <c r="R396" i="3"/>
  <c r="R372" i="3"/>
  <c r="R417" i="3"/>
  <c r="R421" i="3"/>
  <c r="R375" i="3"/>
  <c r="R32" i="3"/>
  <c r="R436" i="3"/>
  <c r="R451" i="3"/>
  <c r="R398" i="3"/>
  <c r="R439" i="3"/>
  <c r="R457" i="3"/>
  <c r="R477" i="3"/>
  <c r="R468" i="3"/>
  <c r="R386" i="3"/>
  <c r="R416" i="3"/>
  <c r="R448" i="3"/>
  <c r="R373" i="3"/>
  <c r="R380" i="3"/>
  <c r="R61" i="3"/>
  <c r="R107" i="3"/>
  <c r="R123" i="3"/>
  <c r="R57" i="3"/>
  <c r="R90" i="3"/>
  <c r="R70" i="3"/>
  <c r="R114" i="3"/>
  <c r="R112" i="3"/>
  <c r="R450" i="3"/>
  <c r="R428" i="3"/>
  <c r="R37" i="3"/>
  <c r="R6" i="3"/>
  <c r="R17" i="3"/>
  <c r="R25" i="3"/>
  <c r="R14" i="3"/>
  <c r="R72" i="3"/>
  <c r="R124" i="3"/>
  <c r="R120" i="3"/>
  <c r="R117" i="3"/>
  <c r="R113" i="3"/>
  <c r="R101" i="3"/>
  <c r="R217" i="3"/>
  <c r="R201" i="3"/>
  <c r="R189" i="3"/>
  <c r="R181" i="3"/>
  <c r="R170" i="3"/>
  <c r="R327" i="3"/>
  <c r="R470" i="3"/>
  <c r="R467" i="3"/>
  <c r="R463" i="3"/>
  <c r="R456" i="3"/>
  <c r="R453" i="3"/>
  <c r="R440" i="3"/>
  <c r="R434" i="3"/>
  <c r="R488" i="3"/>
  <c r="R494" i="3"/>
  <c r="R573" i="3"/>
  <c r="R534" i="3"/>
  <c r="R590" i="3"/>
  <c r="R76" i="3"/>
  <c r="R273" i="3"/>
  <c r="R48" i="3"/>
  <c r="R89" i="3"/>
  <c r="R499" i="3"/>
  <c r="R578" i="3"/>
  <c r="R261" i="3"/>
  <c r="R337" i="3"/>
  <c r="R353" i="3"/>
  <c r="R270" i="3"/>
  <c r="R250" i="3"/>
  <c r="R147" i="3"/>
  <c r="R99" i="3"/>
  <c r="R80" i="3"/>
  <c r="R94" i="3"/>
  <c r="R597" i="3"/>
  <c r="R646" i="3"/>
  <c r="R664" i="3"/>
  <c r="R667" i="3"/>
  <c r="R657" i="3"/>
  <c r="R662" i="3"/>
  <c r="R639" i="3"/>
  <c r="R633" i="3"/>
  <c r="R673" i="3"/>
  <c r="R655" i="3"/>
  <c r="R649" i="3"/>
  <c r="R674" i="3"/>
  <c r="R636" i="3"/>
  <c r="R651" i="3"/>
  <c r="R665" i="3"/>
  <c r="R669" i="3"/>
  <c r="R652" i="3"/>
  <c r="R641" i="3"/>
  <c r="R672" i="3"/>
  <c r="R675" i="3"/>
  <c r="R678" i="3"/>
  <c r="R671" i="3"/>
  <c r="R648" i="3"/>
  <c r="R634" i="3"/>
  <c r="R635" i="3"/>
  <c r="R653" i="3"/>
  <c r="R668" i="3"/>
  <c r="R670" i="3"/>
  <c r="R654" i="3"/>
  <c r="R666" i="3"/>
  <c r="R677" i="3"/>
  <c r="R643" i="3"/>
  <c r="R638" i="3"/>
  <c r="R650" i="3"/>
  <c r="R663" i="3"/>
  <c r="R647" i="3"/>
  <c r="R661" i="3"/>
  <c r="R637" i="3"/>
  <c r="R660" i="3"/>
  <c r="R656" i="3"/>
  <c r="R642" i="3"/>
  <c r="R659" i="3"/>
  <c r="Q699" i="5" l="1"/>
  <c r="R740" i="5" l="1"/>
  <c r="R727" i="5"/>
  <c r="R741" i="5"/>
  <c r="R726" i="5"/>
  <c r="R800" i="5"/>
  <c r="R709" i="5"/>
  <c r="R724" i="5"/>
  <c r="R723" i="5"/>
  <c r="R690" i="5"/>
  <c r="R712" i="5"/>
  <c r="R810" i="5"/>
  <c r="R771" i="5"/>
  <c r="R667" i="5"/>
  <c r="R713" i="5"/>
  <c r="R798" i="5"/>
  <c r="R744" i="5"/>
  <c r="R787" i="5"/>
  <c r="R795" i="5"/>
  <c r="R761" i="5"/>
  <c r="R680" i="5"/>
  <c r="R747" i="5"/>
  <c r="R682" i="5"/>
  <c r="R736" i="5"/>
  <c r="R758" i="5"/>
  <c r="R807" i="5"/>
  <c r="R670" i="5"/>
  <c r="R812" i="5"/>
  <c r="R808" i="5"/>
  <c r="R737" i="5"/>
  <c r="R779" i="5"/>
  <c r="R809" i="5"/>
  <c r="R785" i="5"/>
  <c r="R756" i="5"/>
  <c r="R789" i="5"/>
  <c r="R719" i="5"/>
  <c r="R829" i="5"/>
  <c r="R745" i="5"/>
  <c r="R708" i="5"/>
  <c r="R804" i="5"/>
  <c r="R691" i="5"/>
  <c r="R799" i="5"/>
  <c r="R688" i="5"/>
  <c r="R833" i="5"/>
  <c r="R702" i="5"/>
  <c r="R764" i="5"/>
  <c r="R805" i="5"/>
  <c r="R696" i="5"/>
  <c r="R675" i="5"/>
  <c r="R687" i="5"/>
  <c r="R778" i="5"/>
  <c r="R722" i="5"/>
  <c r="R700" i="5"/>
  <c r="R695" i="5"/>
  <c r="R733" i="5"/>
  <c r="R674" i="5"/>
  <c r="R703" i="5"/>
  <c r="R846" i="5"/>
  <c r="R760" i="5"/>
  <c r="R803" i="5"/>
  <c r="R811" i="5"/>
  <c r="R772" i="5"/>
  <c r="R814" i="5"/>
  <c r="R689" i="5"/>
  <c r="R720" i="5"/>
  <c r="R844" i="5"/>
  <c r="R677" i="5"/>
  <c r="R788" i="5"/>
  <c r="R755" i="5"/>
  <c r="R793" i="5"/>
  <c r="R739" i="5"/>
  <c r="R716" i="5"/>
  <c r="R742" i="5"/>
  <c r="R848" i="5"/>
  <c r="R711" i="5"/>
  <c r="R757" i="5"/>
  <c r="R669" i="5"/>
  <c r="R769" i="5"/>
  <c r="R728" i="5"/>
  <c r="R792" i="5"/>
  <c r="R824" i="5"/>
  <c r="R683" i="5"/>
  <c r="R694" i="5"/>
  <c r="R714" i="5"/>
  <c r="R784" i="5"/>
  <c r="R781" i="5"/>
  <c r="R836" i="5"/>
  <c r="R835" i="5"/>
  <c r="R813" i="5"/>
  <c r="R762" i="5"/>
  <c r="R806" i="5"/>
  <c r="R751" i="5"/>
  <c r="R786" i="5"/>
  <c r="R676" i="5"/>
  <c r="R704" i="5"/>
  <c r="R679" i="5"/>
  <c r="R750" i="5"/>
  <c r="R666" i="5"/>
  <c r="R773" i="5"/>
  <c r="R699" i="5"/>
  <c r="R753" i="5"/>
  <c r="R828" i="5"/>
  <c r="R817" i="5"/>
  <c r="R820" i="5"/>
  <c r="R775" i="5"/>
  <c r="R802" i="5"/>
  <c r="R673" i="5"/>
  <c r="R763" i="5"/>
  <c r="R665" i="5"/>
  <c r="R841" i="5"/>
  <c r="R831" i="5"/>
  <c r="R822" i="5"/>
  <c r="R706" i="5"/>
  <c r="R752" i="5"/>
  <c r="R790" i="5"/>
  <c r="R765" i="5"/>
  <c r="R845" i="5"/>
  <c r="R766" i="5"/>
  <c r="R834" i="5"/>
  <c r="R776" i="5"/>
  <c r="R780" i="5"/>
  <c r="R735" i="5"/>
  <c r="R678" i="5"/>
  <c r="R715" i="5"/>
  <c r="R767" i="5"/>
  <c r="R710" i="5"/>
  <c r="R734" i="5"/>
  <c r="R839" i="5"/>
  <c r="R746" i="5"/>
  <c r="R692" i="5"/>
  <c r="R816" i="5"/>
  <c r="R686" i="5"/>
  <c r="R801" i="5"/>
  <c r="R826" i="5"/>
  <c r="R685" i="5"/>
  <c r="R701" i="5"/>
  <c r="R818" i="5"/>
  <c r="R671" i="5"/>
  <c r="R743" i="5"/>
  <c r="R797" i="5"/>
  <c r="R730" i="5"/>
  <c r="R721" i="5"/>
  <c r="R819" i="5"/>
  <c r="R707" i="5"/>
  <c r="R705" i="5"/>
  <c r="R837" i="5"/>
  <c r="R768" i="5"/>
  <c r="R774" i="5"/>
  <c r="R684" i="5"/>
  <c r="R791" i="5"/>
  <c r="R698" i="5"/>
  <c r="R847" i="5"/>
  <c r="R783" i="5"/>
  <c r="R782" i="5"/>
  <c r="R732" i="5"/>
  <c r="R842" i="5"/>
  <c r="R693" i="5"/>
  <c r="R849" i="5"/>
  <c r="R840" i="5"/>
  <c r="R843" i="5"/>
  <c r="R832" i="5"/>
  <c r="R748" i="5"/>
  <c r="R672" i="5"/>
  <c r="R729" i="5"/>
  <c r="R668" i="5"/>
  <c r="R821" i="5"/>
  <c r="R759" i="5"/>
  <c r="R794" i="5"/>
  <c r="R725" i="5"/>
  <c r="R717" i="5"/>
  <c r="R827" i="5"/>
  <c r="R825" i="5"/>
  <c r="R749" i="5"/>
  <c r="R838" i="5"/>
  <c r="R718" i="5"/>
  <c r="R830" i="5"/>
  <c r="R815" i="5"/>
  <c r="R754" i="5"/>
  <c r="R823" i="5"/>
  <c r="R681" i="5"/>
  <c r="R770" i="5"/>
  <c r="R731" i="5"/>
  <c r="R738" i="5"/>
  <c r="R796" i="5"/>
  <c r="R777" i="5"/>
  <c r="Q24" i="5" l="1"/>
  <c r="R17" i="5" s="1"/>
  <c r="R31" i="5" l="1"/>
  <c r="R40" i="5"/>
  <c r="R23" i="5"/>
  <c r="R83" i="5"/>
  <c r="R7" i="5"/>
  <c r="R70" i="5"/>
  <c r="R28" i="5"/>
  <c r="R37" i="5"/>
  <c r="R69" i="5"/>
  <c r="R86" i="5"/>
  <c r="R22" i="5"/>
  <c r="R30" i="5"/>
  <c r="R75" i="5"/>
  <c r="R25" i="5"/>
  <c r="R20" i="5"/>
  <c r="R15" i="5"/>
  <c r="R6" i="5"/>
  <c r="R64" i="5"/>
  <c r="R51" i="5"/>
  <c r="R54" i="5"/>
  <c r="R84" i="5"/>
  <c r="R48" i="5"/>
  <c r="R46" i="5"/>
  <c r="R39" i="5"/>
  <c r="R49" i="5"/>
  <c r="R42" i="5"/>
  <c r="R44" i="5"/>
  <c r="R38" i="5"/>
  <c r="R62" i="5"/>
  <c r="R12" i="5"/>
  <c r="R21" i="5"/>
  <c r="R67" i="5"/>
  <c r="R78" i="5"/>
  <c r="R60" i="5"/>
  <c r="R76" i="5"/>
  <c r="R27" i="5"/>
  <c r="R52" i="5"/>
  <c r="R81" i="5"/>
  <c r="R35" i="5"/>
  <c r="R57" i="5"/>
  <c r="R26" i="5"/>
  <c r="R66" i="5"/>
  <c r="R13" i="5"/>
  <c r="R36" i="5"/>
  <c r="R53" i="5"/>
  <c r="R18" i="5"/>
  <c r="R71" i="5"/>
  <c r="R79" i="5"/>
  <c r="R74" i="5"/>
  <c r="R55" i="5"/>
  <c r="R63" i="5"/>
  <c r="R45" i="5"/>
  <c r="R33" i="5"/>
  <c r="R14" i="5"/>
  <c r="R24" i="5"/>
  <c r="R59" i="5"/>
  <c r="R82" i="5"/>
  <c r="R47" i="5"/>
  <c r="R68" i="5"/>
  <c r="R29" i="5"/>
  <c r="R58" i="5"/>
  <c r="R32" i="5"/>
  <c r="R8" i="5"/>
  <c r="R9" i="5"/>
  <c r="R34" i="5"/>
  <c r="R10" i="5"/>
  <c r="R85" i="5"/>
  <c r="R73" i="5"/>
  <c r="R72" i="5"/>
  <c r="R50" i="5"/>
  <c r="R11" i="5"/>
  <c r="R43" i="5"/>
  <c r="R56" i="5"/>
  <c r="R16" i="5"/>
  <c r="R61" i="5"/>
  <c r="R80" i="5"/>
  <c r="R77" i="5"/>
  <c r="R19" i="5"/>
  <c r="R41" i="5"/>
  <c r="R65" i="5"/>
  <c r="Q1046" i="5"/>
  <c r="R1038" i="5" l="1"/>
  <c r="R1035" i="5"/>
  <c r="R1031" i="5"/>
  <c r="R1092" i="5"/>
  <c r="R1091" i="5"/>
  <c r="R997" i="5"/>
  <c r="R1056" i="5"/>
  <c r="R1010" i="5"/>
  <c r="R1001" i="5"/>
  <c r="R1039" i="5"/>
  <c r="R1020" i="5"/>
  <c r="R1041" i="5"/>
  <c r="R1093" i="5"/>
  <c r="R1051" i="5"/>
  <c r="R1042" i="5"/>
  <c r="R1034" i="5"/>
  <c r="R1087" i="5"/>
  <c r="R1022" i="5"/>
  <c r="R1054" i="5"/>
  <c r="R1046" i="5"/>
  <c r="R1013" i="5"/>
  <c r="R1066" i="5"/>
  <c r="R1023" i="5"/>
  <c r="R1007" i="5"/>
  <c r="R1049" i="5"/>
  <c r="R1047" i="5"/>
  <c r="R1032" i="5"/>
  <c r="R1075" i="5"/>
  <c r="R1090" i="5"/>
  <c r="R1081" i="5"/>
  <c r="R1076" i="5"/>
  <c r="R1098" i="5"/>
  <c r="R1000" i="5"/>
  <c r="R1061" i="5"/>
  <c r="R1060" i="5"/>
  <c r="R1019" i="5"/>
  <c r="R1044" i="5"/>
  <c r="R1065" i="5"/>
  <c r="R1100" i="5"/>
  <c r="R1063" i="5"/>
  <c r="R1062" i="5"/>
  <c r="R1048" i="5"/>
  <c r="R1037" i="5"/>
  <c r="R1002" i="5"/>
  <c r="R1084" i="5"/>
  <c r="R1096" i="5"/>
  <c r="R1079" i="5"/>
  <c r="R1021" i="5"/>
  <c r="R1055" i="5"/>
  <c r="R1072" i="5"/>
  <c r="R1108" i="5"/>
  <c r="R1067" i="5"/>
  <c r="R1033" i="5"/>
  <c r="R1006" i="5"/>
  <c r="R1045" i="5"/>
  <c r="R1040" i="5"/>
  <c r="R1071" i="5"/>
  <c r="R1053" i="5"/>
  <c r="R1008" i="5"/>
  <c r="R1014" i="5"/>
  <c r="R1085" i="5"/>
  <c r="R1078" i="5"/>
  <c r="R1059" i="5"/>
  <c r="R1101" i="5"/>
  <c r="R1082" i="5"/>
  <c r="R1052" i="5"/>
  <c r="R1107" i="5"/>
  <c r="R1015" i="5"/>
  <c r="R1088" i="5"/>
  <c r="R1036" i="5"/>
  <c r="R1089" i="5"/>
  <c r="R1106" i="5"/>
  <c r="R1097" i="5"/>
  <c r="R1011" i="5"/>
  <c r="R1025" i="5"/>
  <c r="R1030" i="5"/>
  <c r="R1050" i="5"/>
  <c r="R1086" i="5"/>
  <c r="R996" i="5"/>
  <c r="R1102" i="5"/>
  <c r="R1057" i="5"/>
  <c r="R998" i="5"/>
  <c r="R1080" i="5"/>
  <c r="R1083" i="5"/>
  <c r="R1043" i="5"/>
  <c r="R1073" i="5"/>
  <c r="R1069" i="5"/>
  <c r="R1028" i="5"/>
  <c r="R1105" i="5"/>
  <c r="R995" i="5"/>
  <c r="R1024" i="5"/>
  <c r="R1018" i="5"/>
  <c r="R1074" i="5"/>
  <c r="R1026" i="5"/>
  <c r="R1104" i="5"/>
  <c r="R1005" i="5"/>
  <c r="R1099" i="5"/>
  <c r="R1027" i="5"/>
  <c r="R1077" i="5"/>
  <c r="R1009" i="5"/>
  <c r="R1070" i="5"/>
  <c r="R1068" i="5"/>
  <c r="R1012" i="5"/>
  <c r="R1058" i="5"/>
  <c r="R1004" i="5"/>
  <c r="R1103" i="5"/>
  <c r="R1064" i="5"/>
  <c r="R1016" i="5"/>
  <c r="R1003" i="5"/>
  <c r="R1017" i="5"/>
  <c r="R1095" i="5"/>
  <c r="R1094" i="5"/>
  <c r="R99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 Sweigard</author>
  </authors>
  <commentList>
    <comment ref="Q8" authorId="0" shapeId="0" xr:uid="{5C163FD3-73AC-4035-ADE4-342BA2C07BE9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90" authorId="0" shapeId="0" xr:uid="{F337E518-1F06-4A69-A921-C2E60BE5B368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95" authorId="0" shapeId="0" xr:uid="{7656971F-00A1-47D2-8EC4-D0A53E34C00D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
</t>
        </r>
      </text>
    </comment>
    <comment ref="Q129" authorId="0" shapeId="0" xr:uid="{A7DD7D50-3139-43F1-AEF2-E24B57C7BE6A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165" authorId="0" shapeId="0" xr:uid="{9986332C-4BB9-4DD5-AFFB-C410DC67C78F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166" authorId="0" shapeId="0" xr:uid="{5512614C-5C54-4D24-BB63-9E231614BA15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form Juniors
</t>
        </r>
      </text>
    </comment>
    <comment ref="AN168" authorId="0" shapeId="0" xr:uid="{067369EA-0D26-46BD-9954-A590E408AE2A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
</t>
        </r>
      </text>
    </comment>
    <comment ref="Q248" authorId="0" shapeId="0" xr:uid="{B6AD8B94-E996-4DB9-9C18-D1CB55E6DB5E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249" authorId="0" shapeId="0" xr:uid="{0EE36A81-1DD2-4028-9811-0EA9C5630684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299" authorId="0" shapeId="0" xr:uid="{CA948329-C2F1-4197-9A39-401C40B73877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
</t>
        </r>
      </text>
    </comment>
    <comment ref="Q384" authorId="0" shapeId="0" xr:uid="{A6CCAF72-6AF7-4D15-AC87-824E55F92012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
</t>
        </r>
      </text>
    </comment>
    <comment ref="Q428" authorId="0" shapeId="0" xr:uid="{57284B78-FE72-4304-B830-8E884A44C107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496" authorId="0" shapeId="0" xr:uid="{7D9EF97F-13BB-489B-A8D6-356DF1DD0006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
</t>
        </r>
      </text>
    </comment>
    <comment ref="Q520" authorId="0" shapeId="0" xr:uid="{54193031-005B-4C18-B6BF-C4263AD56383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
</t>
        </r>
      </text>
    </comment>
    <comment ref="T584" authorId="0" shapeId="0" xr:uid="{EFCEB5F7-BE24-44F0-AAD5-26CFEE7F2C06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50% of junior points from F+68</t>
        </r>
      </text>
    </comment>
    <comment ref="AD584" authorId="0" shapeId="0" xr:uid="{67D58A00-109E-4349-8AE6-B0F253A01FBE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50% of junior points F+68</t>
        </r>
      </text>
    </comment>
    <comment ref="Q595" authorId="0" shapeId="0" xr:uid="{1BBB5C2C-E102-4FA8-8E18-CD8665398B49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596" authorId="0" shapeId="0" xr:uid="{A31F59FA-BF19-4DF2-A1C7-BE8BBD9587D5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 Sweigard</author>
  </authors>
  <commentList>
    <comment ref="Q15" authorId="0" shapeId="0" xr:uid="{852585EF-22DB-4D0B-817A-84A87919E758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
</t>
        </r>
      </text>
    </comment>
    <comment ref="Q22" authorId="0" shapeId="0" xr:uid="{316C0990-73FB-40C5-9D6F-5B8A34284B7E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30" authorId="0" shapeId="0" xr:uid="{0FB302C8-A3E6-4FF5-8B5A-839EED9395CE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45" authorId="0" shapeId="0" xr:uid="{A7874F4E-CFD2-4982-9AA5-698097FE473B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46" authorId="0" shapeId="0" xr:uid="{9E0A2F11-6E20-4CE1-8875-B8CD4927ACED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48" authorId="0" shapeId="0" xr:uid="{F8054913-C8A5-43FF-BB2D-430D182EF34C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102" authorId="0" shapeId="0" xr:uid="{62F16213-0623-4DD8-A1CC-29133532ECAA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136" authorId="0" shapeId="0" xr:uid="{2557BC06-C295-49CF-A5D0-CC7E7D3E8483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154" authorId="0" shapeId="0" xr:uid="{F8E4EF50-7777-44C0-AEC0-6A59E3DF5DE3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157" authorId="0" shapeId="0" xr:uid="{5D4EF2C4-BB77-4A1E-B23B-C888413FBBDC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286" authorId="0" shapeId="0" xr:uid="{E7B184F6-0BF3-49DA-854E-898D31907A2D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301" authorId="0" shapeId="0" xr:uid="{CC4B735A-F7B7-474C-83C4-F5BB28A7C88E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357" authorId="0" shapeId="0" xr:uid="{7F176264-0ED8-4632-A8EA-9A3EE2CFEE98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358" authorId="0" shapeId="0" xr:uid="{FF7EAF2C-AC25-4B88-B7A7-FACD30B7EE66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364" authorId="0" shapeId="0" xr:uid="{54B90733-4799-4CF2-A702-9479D26D0E2F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
</t>
        </r>
      </text>
    </comment>
    <comment ref="Q365" authorId="0" shapeId="0" xr:uid="{9A821FC9-6197-4826-A502-AD97C2614C45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536" authorId="0" shapeId="0" xr:uid="{A0469AEB-F77F-4F35-994E-E771B8F95DD6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559" authorId="0" shapeId="0" xr:uid="{27F6C8D5-92FB-4B3C-93DD-B50B7532DBAB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
</t>
        </r>
      </text>
    </comment>
    <comment ref="Q694" authorId="0" shapeId="0" xr:uid="{78072B96-64E5-4355-9D33-A4B12CA17A5C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751" authorId="0" shapeId="0" xr:uid="{444C3F8E-940E-40BC-97D9-FA600A277F58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Jrs
</t>
        </r>
      </text>
    </comment>
    <comment ref="Q755" authorId="0" shapeId="0" xr:uid="{4B8BE443-A066-4869-9574-D4A586CEAF10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757" authorId="0" shapeId="0" xr:uid="{3589DACA-A60E-4F1A-9D77-807FB3281A67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761" authorId="0" shapeId="0" xr:uid="{D7447A53-8E17-432A-BE91-D649ED3DB1D8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
</t>
        </r>
      </text>
    </comment>
    <comment ref="Q914" authorId="0" shapeId="0" xr:uid="{9A4C864F-6EC9-4592-B8D2-2C7E681AAE4D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
</t>
        </r>
      </text>
    </comment>
    <comment ref="Q920" authorId="0" shapeId="0" xr:uid="{29FA2B9A-6500-4047-A0A5-7DA0E602225C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
</t>
        </r>
      </text>
    </comment>
    <comment ref="Q922" authorId="0" shapeId="0" xr:uid="{86CA6DC3-55E0-4FE7-A7B8-D7C194C8C9E7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
</t>
        </r>
      </text>
    </comment>
    <comment ref="Q1050" authorId="0" shapeId="0" xr:uid="{0B9ECC06-F12B-4BFF-875B-ED1799880E60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
</t>
        </r>
      </text>
    </comment>
    <comment ref="Q1051" authorId="0" shapeId="0" xr:uid="{345D2FAC-5792-4E0E-B39C-221863CE1105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1053" authorId="0" shapeId="0" xr:uid="{B500B14F-9181-4BFE-912F-AF38CAC3A7A8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  <comment ref="Q1057" authorId="0" shapeId="0" xr:uid="{239C1906-F1A2-438A-A72B-0B698C2E1B39}">
      <text>
        <r>
          <rPr>
            <b/>
            <sz val="9"/>
            <color indexed="81"/>
            <rFont val="Tahoma"/>
            <family val="2"/>
          </rPr>
          <t>Dani Sweigard:</t>
        </r>
        <r>
          <rPr>
            <sz val="9"/>
            <color indexed="81"/>
            <rFont val="Tahoma"/>
            <family val="2"/>
          </rPr>
          <t xml:space="preserve">
Transferred from Juniors</t>
        </r>
      </text>
    </comment>
  </commentList>
</comments>
</file>

<file path=xl/sharedStrings.xml><?xml version="1.0" encoding="utf-8"?>
<sst xmlns="http://schemas.openxmlformats.org/spreadsheetml/2006/main" count="17198" uniqueCount="3835">
  <si>
    <t>Rank</t>
  </si>
  <si>
    <t>PATU President's Cup</t>
  </si>
  <si>
    <t>PATU Presidnt's Cup Bonus Points</t>
  </si>
  <si>
    <t>Spar Wars 18</t>
  </si>
  <si>
    <t>Greece Open</t>
  </si>
  <si>
    <t>Geece Open Bonus Points</t>
  </si>
  <si>
    <t>Manchester Grand Prix</t>
  </si>
  <si>
    <t>Manchester GP Bonus Points</t>
  </si>
  <si>
    <t>New Jersey Taekwondo Open Championships</t>
  </si>
  <si>
    <t>Korean Ambassador's Cup</t>
  </si>
  <si>
    <t>Dracula Open</t>
  </si>
  <si>
    <t>TTVL State Championships</t>
  </si>
  <si>
    <t>2018 JR Cup Championship</t>
  </si>
  <si>
    <t>Croatia Open</t>
  </si>
  <si>
    <t>Las Vegas Open</t>
  </si>
  <si>
    <t>Paris Open</t>
  </si>
  <si>
    <t>Fujairah Grand Prix Final</t>
  </si>
  <si>
    <t>Fujairah GP Bonus Points</t>
  </si>
  <si>
    <t>Israel Open</t>
  </si>
  <si>
    <t>Winter Taekwondo Championships</t>
  </si>
  <si>
    <t>World Military TKD Championships</t>
  </si>
  <si>
    <t>2018 Southwest Florida TKD Championships</t>
  </si>
  <si>
    <t>New York Sport Taekwondo Championship</t>
  </si>
  <si>
    <t>2019 Oregon State Championships</t>
  </si>
  <si>
    <t>Cyprus Open</t>
  </si>
  <si>
    <t>2019 Arizona State</t>
  </si>
  <si>
    <t>2019 Michigan State</t>
  </si>
  <si>
    <t>2019 AAU-Adirondack</t>
  </si>
  <si>
    <t>European President's Cup</t>
  </si>
  <si>
    <t>2019 AAU- Pacific Regional</t>
  </si>
  <si>
    <t>2019 AAU - VA District Qualifier</t>
  </si>
  <si>
    <t>2019 AAU - GA District Qualifier</t>
  </si>
  <si>
    <t>2019 Colorado State Championships</t>
  </si>
  <si>
    <t>2019 AAU-Indiana District Qualifiers</t>
  </si>
  <si>
    <t>2019 AAU-Arizona District Qualifiers</t>
  </si>
  <si>
    <t>2019 Iowa State Championship</t>
  </si>
  <si>
    <t>2019 Maryland State Championship</t>
  </si>
  <si>
    <t>AAU Region 9  </t>
  </si>
  <si>
    <t>Turkish Open</t>
  </si>
  <si>
    <t>US Open</t>
  </si>
  <si>
    <t>US Open Bonus Points</t>
  </si>
  <si>
    <t>PAG Qualification Tournament</t>
  </si>
  <si>
    <t>2019 Texas State Championships</t>
  </si>
  <si>
    <t>2019 NCTA Team Trials</t>
  </si>
  <si>
    <t>2019 AAU- Michigan District Qualifiers</t>
  </si>
  <si>
    <t>2019 Minnesota State Championships</t>
  </si>
  <si>
    <t>2019 AAU - Colorado District</t>
  </si>
  <si>
    <t>Domincan Republic Open</t>
  </si>
  <si>
    <t>2019 New York State Championships</t>
  </si>
  <si>
    <t>2019 AAU- New England District Qualifiers</t>
  </si>
  <si>
    <t>2019 Hawaii State Championships</t>
  </si>
  <si>
    <t>Belgian Open</t>
  </si>
  <si>
    <t>Georgia State Championships</t>
  </si>
  <si>
    <t>Wisconsin State Championships</t>
  </si>
  <si>
    <t>Texas Open Championships</t>
  </si>
  <si>
    <t>2019 American Open</t>
  </si>
  <si>
    <t>2019 Nevada State Championships</t>
  </si>
  <si>
    <t>2019 North Carolina State Championships</t>
  </si>
  <si>
    <t>2019 Illinois State Championships</t>
  </si>
  <si>
    <t>2019 AAU- Niagara District</t>
  </si>
  <si>
    <t>2019 AAU- NY Metro State</t>
  </si>
  <si>
    <t>2019 Florida State Championships</t>
  </si>
  <si>
    <t>2019 Kansas State Championships</t>
  </si>
  <si>
    <t>German Open</t>
  </si>
  <si>
    <t>2019 Washington State Championships</t>
  </si>
  <si>
    <t>Puerto Rico Open</t>
  </si>
  <si>
    <t>California State Championships</t>
  </si>
  <si>
    <t>TTVL Championships</t>
  </si>
  <si>
    <t>Pennsylvania State Champs</t>
  </si>
  <si>
    <t>Mexico Open</t>
  </si>
  <si>
    <t>Spanish Open</t>
  </si>
  <si>
    <t>Sofia Open</t>
  </si>
  <si>
    <t>Group II</t>
  </si>
  <si>
    <t>Group I</t>
  </si>
  <si>
    <t>Grouop I</t>
  </si>
  <si>
    <t>Group 1</t>
  </si>
  <si>
    <t>US 4.0</t>
  </si>
  <si>
    <t>US 4.1</t>
  </si>
  <si>
    <t>US 1.0</t>
  </si>
  <si>
    <t>G-4</t>
  </si>
  <si>
    <t>G-1</t>
  </si>
  <si>
    <t>US 2.0</t>
  </si>
  <si>
    <t>G-2</t>
  </si>
  <si>
    <t>G-8</t>
  </si>
  <si>
    <t>US 6.0</t>
  </si>
  <si>
    <t>US 10.0</t>
  </si>
  <si>
    <t>US. 6.0</t>
  </si>
  <si>
    <t>US. 4.0</t>
  </si>
  <si>
    <t>Division</t>
  </si>
  <si>
    <t>Weight</t>
  </si>
  <si>
    <t>Belt</t>
  </si>
  <si>
    <t>First Name</t>
  </si>
  <si>
    <t>Last Name</t>
  </si>
  <si>
    <t>DOB</t>
  </si>
  <si>
    <t>City</t>
  </si>
  <si>
    <t>State</t>
  </si>
  <si>
    <t>Region</t>
  </si>
  <si>
    <t>Club</t>
  </si>
  <si>
    <t>Coach</t>
  </si>
  <si>
    <t>Membership #</t>
  </si>
  <si>
    <t>Membership Status</t>
  </si>
  <si>
    <t>All American</t>
  </si>
  <si>
    <t>Profile Link</t>
  </si>
  <si>
    <t xml:space="preserve">Female Senior </t>
  </si>
  <si>
    <t>-46kg</t>
  </si>
  <si>
    <t>Black</t>
  </si>
  <si>
    <t>Monique</t>
  </si>
  <si>
    <t>Rodriguez</t>
  </si>
  <si>
    <t>Orlando</t>
  </si>
  <si>
    <t>FL</t>
  </si>
  <si>
    <t>Trinity TKD Academy (6100)</t>
  </si>
  <si>
    <t>Rafael Rodriguez</t>
  </si>
  <si>
    <t>Active</t>
  </si>
  <si>
    <t>Ashleigh</t>
  </si>
  <si>
    <t>Ogan</t>
  </si>
  <si>
    <t>Carson</t>
  </si>
  <si>
    <t>CA</t>
  </si>
  <si>
    <t>Sailm's Taekwondo Center (2003)</t>
  </si>
  <si>
    <t>Gergely Salim</t>
  </si>
  <si>
    <t>Tiara</t>
  </si>
  <si>
    <t>Antommarchi</t>
  </si>
  <si>
    <t>Plano</t>
  </si>
  <si>
    <t>TX</t>
  </si>
  <si>
    <t>GT Sport Taekwondo (3088)</t>
  </si>
  <si>
    <t>Gregory Tubbs</t>
  </si>
  <si>
    <t>Sabrina</t>
  </si>
  <si>
    <t>Sorokorensky</t>
  </si>
  <si>
    <t>Danville</t>
  </si>
  <si>
    <t>Tornado Sport Club (7260)</t>
  </si>
  <si>
    <t>Roman Sheyman</t>
  </si>
  <si>
    <t>Ellie</t>
  </si>
  <si>
    <t>Bezanson</t>
  </si>
  <si>
    <t>Edmonds</t>
  </si>
  <si>
    <t>WA</t>
  </si>
  <si>
    <t>Washington United Taekwondo (7662)</t>
  </si>
  <si>
    <t>Joe Whitworth</t>
  </si>
  <si>
    <t>Stacy</t>
  </si>
  <si>
    <t>Roberts</t>
  </si>
  <si>
    <t>New York</t>
  </si>
  <si>
    <t>NY</t>
  </si>
  <si>
    <t>Central Park Taekwondo (6160)</t>
  </si>
  <si>
    <t>Joseph Lupo</t>
  </si>
  <si>
    <t>Yasmin</t>
  </si>
  <si>
    <t>Brown</t>
  </si>
  <si>
    <t>Henderson</t>
  </si>
  <si>
    <t>NV</t>
  </si>
  <si>
    <t>Spirit Taekwondo (7253)</t>
  </si>
  <si>
    <t>Devin Neudeck</t>
  </si>
  <si>
    <t>Victoria</t>
  </si>
  <si>
    <t>Murtland</t>
  </si>
  <si>
    <t>Houston</t>
  </si>
  <si>
    <t>Non-Affiliated - Texas (1081)</t>
  </si>
  <si>
    <t>Gianni Giambi</t>
  </si>
  <si>
    <t>Daeja</t>
  </si>
  <si>
    <t>Whitney</t>
  </si>
  <si>
    <t>Duluth</t>
  </si>
  <si>
    <t>GA</t>
  </si>
  <si>
    <t>Peak Performance NY (6274)</t>
  </si>
  <si>
    <t>Martin Olvera</t>
  </si>
  <si>
    <t>Talina</t>
  </si>
  <si>
    <t>Le</t>
  </si>
  <si>
    <t>Miami</t>
  </si>
  <si>
    <t>Peak Performance (389)</t>
  </si>
  <si>
    <t>Juan Moreno</t>
  </si>
  <si>
    <t>Delaney</t>
  </si>
  <si>
    <t>Campbell</t>
  </si>
  <si>
    <t>Samery</t>
  </si>
  <si>
    <t>Moras</t>
  </si>
  <si>
    <t>Draper</t>
  </si>
  <si>
    <t>UT</t>
  </si>
  <si>
    <t>Amy's Martial Arts (1967)</t>
  </si>
  <si>
    <t>Melany Moras</t>
  </si>
  <si>
    <t>Briana</t>
  </si>
  <si>
    <t>Martinez</t>
  </si>
  <si>
    <t>Melia</t>
  </si>
  <si>
    <t>Njoku Lopez</t>
  </si>
  <si>
    <t>Bel Air</t>
  </si>
  <si>
    <t>KS</t>
  </si>
  <si>
    <t>USA Martial Arts &amp; Fitness (3547)</t>
  </si>
  <si>
    <t>Ron Brockman</t>
  </si>
  <si>
    <t>Ballard</t>
  </si>
  <si>
    <t>Albuquerque</t>
  </si>
  <si>
    <t>NM</t>
  </si>
  <si>
    <t>Champion Taekwondo Center Inc (3705)</t>
  </si>
  <si>
    <t>Christopher Ballard</t>
  </si>
  <si>
    <t>Shunan</t>
  </si>
  <si>
    <t>Zheng</t>
  </si>
  <si>
    <t>Whitestone</t>
  </si>
  <si>
    <t>NYU Sport Taekwondo (7391)</t>
  </si>
  <si>
    <t>Mark Lesly</t>
  </si>
  <si>
    <t>Lesley</t>
  </si>
  <si>
    <t>Kal</t>
  </si>
  <si>
    <t>Wichita</t>
  </si>
  <si>
    <t>Mia</t>
  </si>
  <si>
    <t>Vera</t>
  </si>
  <si>
    <t>Palm Harbor</t>
  </si>
  <si>
    <t>Russell Beneby</t>
  </si>
  <si>
    <t>Katheryne</t>
  </si>
  <si>
    <t>Cruz</t>
  </si>
  <si>
    <t>South Hadley</t>
  </si>
  <si>
    <t>MA</t>
  </si>
  <si>
    <t>Peak Performance Northeast (6369)</t>
  </si>
  <si>
    <t>Tom Chea</t>
  </si>
  <si>
    <t>Female Senior</t>
  </si>
  <si>
    <t>Stephanie</t>
  </si>
  <si>
    <t>Vanlastyne</t>
  </si>
  <si>
    <t>Fiona</t>
  </si>
  <si>
    <t>Shortt</t>
  </si>
  <si>
    <t>Duxbury</t>
  </si>
  <si>
    <t>Xcel Taekwondo Center (4190)</t>
  </si>
  <si>
    <t>Fabio Takahashi</t>
  </si>
  <si>
    <t>Yeheun</t>
  </si>
  <si>
    <t>Jun</t>
  </si>
  <si>
    <t>Seattle</t>
  </si>
  <si>
    <t>Non-Affiliated - Washington State (1686)</t>
  </si>
  <si>
    <t>Viet Tran</t>
  </si>
  <si>
    <t>Noor</t>
  </si>
  <si>
    <t>Ahmed</t>
  </si>
  <si>
    <t>Sugerland</t>
  </si>
  <si>
    <t>Noriko</t>
  </si>
  <si>
    <t>Aizawa</t>
  </si>
  <si>
    <t>Medford</t>
  </si>
  <si>
    <t>Non-Affiliated - Massachusettes (798)</t>
  </si>
  <si>
    <t>Michael Harb</t>
  </si>
  <si>
    <t>Nina</t>
  </si>
  <si>
    <t>Anwar</t>
  </si>
  <si>
    <t>Cambridge</t>
  </si>
  <si>
    <t>MIT Sport Taekwondo Club (4162)</t>
  </si>
  <si>
    <t>Daniel Chuang</t>
  </si>
  <si>
    <t>Mariana</t>
  </si>
  <si>
    <t>Lyanne</t>
  </si>
  <si>
    <t>Chang</t>
  </si>
  <si>
    <t>Diamond Bar</t>
  </si>
  <si>
    <t>USA Taekwondo Center (5996)</t>
  </si>
  <si>
    <t>Jaiky Baik</t>
  </si>
  <si>
    <t>Jacqueline</t>
  </si>
  <si>
    <t>Chong</t>
  </si>
  <si>
    <t>San Bernardino</t>
  </si>
  <si>
    <t>Pacific Taekwondo Training Center (5857)</t>
  </si>
  <si>
    <t>Eric Fermin</t>
  </si>
  <si>
    <t>Jean </t>
  </si>
  <si>
    <t>Chow</t>
  </si>
  <si>
    <t>West Side Taekwondo (2052)</t>
  </si>
  <si>
    <t>Paul Lim</t>
  </si>
  <si>
    <t>Yesmin</t>
  </si>
  <si>
    <t>Chua</t>
  </si>
  <si>
    <t>Beaverton</t>
  </si>
  <si>
    <t>OR</t>
  </si>
  <si>
    <t>High Desert Martial Arts (6185)</t>
  </si>
  <si>
    <t>Daniel Graff</t>
  </si>
  <si>
    <t>Aiko</t>
  </si>
  <si>
    <t>Coloso</t>
  </si>
  <si>
    <t>Seminole</t>
  </si>
  <si>
    <t>U.S. Best Taekwondo Center (1663)</t>
  </si>
  <si>
    <t>Dennis White</t>
  </si>
  <si>
    <t>Yue</t>
  </si>
  <si>
    <t>Feng</t>
  </si>
  <si>
    <t>Sterling Heights</t>
  </si>
  <si>
    <t>MI</t>
  </si>
  <si>
    <t>Troy Martial Arts (2297)</t>
  </si>
  <si>
    <t>Tammy Trudeau</t>
  </si>
  <si>
    <t>Katrina</t>
  </si>
  <si>
    <t>Hung</t>
  </si>
  <si>
    <t>Mountain View</t>
  </si>
  <si>
    <t>Tiger Martial Arts Academy (4184)</t>
  </si>
  <si>
    <t>Chi Hung</t>
  </si>
  <si>
    <t>Veronica</t>
  </si>
  <si>
    <t>Krimmel</t>
  </si>
  <si>
    <t>Washington</t>
  </si>
  <si>
    <t>MO</t>
  </si>
  <si>
    <t>Twin Dragons Taekwondo LLC (6897)</t>
  </si>
  <si>
    <t>Thomas Hardin</t>
  </si>
  <si>
    <t>Grace</t>
  </si>
  <si>
    <t>Lao</t>
  </si>
  <si>
    <t>Greenwood Village</t>
  </si>
  <si>
    <t>CO</t>
  </si>
  <si>
    <t>A-Team Taekwondo (5855)</t>
  </si>
  <si>
    <t>Angel Aranzamendi</t>
  </si>
  <si>
    <t>Lin</t>
  </si>
  <si>
    <t>Durham</t>
  </si>
  <si>
    <t>NC</t>
  </si>
  <si>
    <t>Non-Affiliated - North Carolina (1681)</t>
  </si>
  <si>
    <t>Jean Smith</t>
  </si>
  <si>
    <t>Alyxandra</t>
  </si>
  <si>
    <t>Lopez</t>
  </si>
  <si>
    <t>Sugar Land</t>
  </si>
  <si>
    <t>Legacy Taekwondo (7696)</t>
  </si>
  <si>
    <t>Ralph Schwartz</t>
  </si>
  <si>
    <t>Allison</t>
  </si>
  <si>
    <t>Merced-Aviles</t>
  </si>
  <si>
    <t>Gaithersburg</t>
  </si>
  <si>
    <t>MD</t>
  </si>
  <si>
    <t>Non-Affiliated - Maryland (1472)</t>
  </si>
  <si>
    <t>Bheesung Choi</t>
  </si>
  <si>
    <t>Cynthia</t>
  </si>
  <si>
    <t>Nazario</t>
  </si>
  <si>
    <t>Brooklyn</t>
  </si>
  <si>
    <t>New Beginning Taekwondo (5875)</t>
  </si>
  <si>
    <t>Sherif Wasfy</t>
  </si>
  <si>
    <t>Jhorlieth</t>
  </si>
  <si>
    <t>Ramirez </t>
  </si>
  <si>
    <t>Julia</t>
  </si>
  <si>
    <t>Richieri</t>
  </si>
  <si>
    <t>Daniela</t>
  </si>
  <si>
    <t>Sabino</t>
  </si>
  <si>
    <t>Euless</t>
  </si>
  <si>
    <t>Diego Salas</t>
  </si>
  <si>
    <t>Rachel</t>
  </si>
  <si>
    <t>San Agustin</t>
  </si>
  <si>
    <t>Naperville</t>
  </si>
  <si>
    <t>IL</t>
  </si>
  <si>
    <t>American Martial Arts Academy (6248)</t>
  </si>
  <si>
    <t>Jae Jeon</t>
  </si>
  <si>
    <t>Jeanna</t>
  </si>
  <si>
    <t>Slota</t>
  </si>
  <si>
    <t>Hillsdale</t>
  </si>
  <si>
    <t>NJ</t>
  </si>
  <si>
    <t>Taekwondo All In (6797)</t>
  </si>
  <si>
    <t>Youngmin Kim</t>
  </si>
  <si>
    <t>Joanna</t>
  </si>
  <si>
    <t>Smyser</t>
  </si>
  <si>
    <t>Blacklick</t>
  </si>
  <si>
    <t>OH</t>
  </si>
  <si>
    <t>Oriental Martial Arts College (91)</t>
  </si>
  <si>
    <t>Joon Choi</t>
  </si>
  <si>
    <t>Sydney</t>
  </si>
  <si>
    <t>Stoyanoff</t>
  </si>
  <si>
    <t>Trophy Club</t>
  </si>
  <si>
    <t>NTA - Coppell Taekwondo &amp; Sports (2447)</t>
  </si>
  <si>
    <t>Sang Cha</t>
  </si>
  <si>
    <t>-49kg</t>
  </si>
  <si>
    <t>Sommer</t>
  </si>
  <si>
    <t>Jones</t>
  </si>
  <si>
    <t>Non-Affiliated - Nevada (441)</t>
  </si>
  <si>
    <t>Don Lewis</t>
  </si>
  <si>
    <t>Kayla</t>
  </si>
  <si>
    <t>Morales</t>
  </si>
  <si>
    <t>Rancho Cucamonga</t>
  </si>
  <si>
    <t>Knockout Martial Arts (4055)</t>
  </si>
  <si>
    <t>Robert Morales</t>
  </si>
  <si>
    <t>Ashley</t>
  </si>
  <si>
    <t>Taylor</t>
  </si>
  <si>
    <t>Jacksonville</t>
  </si>
  <si>
    <t>Kiana</t>
  </si>
  <si>
    <t>Chai Chong</t>
  </si>
  <si>
    <t>Bowie</t>
  </si>
  <si>
    <t>Black Belt Academy (5918)</t>
  </si>
  <si>
    <t>Nigel Chai Chong</t>
  </si>
  <si>
    <t>Valentina</t>
  </si>
  <si>
    <t>Guzman</t>
  </si>
  <si>
    <t>Gilbert</t>
  </si>
  <si>
    <t>AZ</t>
  </si>
  <si>
    <t>First Taekwondo (6499)</t>
  </si>
  <si>
    <t>Rubben Lolly</t>
  </si>
  <si>
    <t>Erica</t>
  </si>
  <si>
    <t>Alire</t>
  </si>
  <si>
    <t>Albany</t>
  </si>
  <si>
    <t>Integrity Martial Arts and Fitness (6402)</t>
  </si>
  <si>
    <t>Karl Ott</t>
  </si>
  <si>
    <t>Emma</t>
  </si>
  <si>
    <t>Collo</t>
  </si>
  <si>
    <t>Honolulu</t>
  </si>
  <si>
    <t>HI</t>
  </si>
  <si>
    <t>Oahu Taekwondo Center (4156)</t>
  </si>
  <si>
    <t>Brain McCutcheon</t>
  </si>
  <si>
    <t>Jamie</t>
  </si>
  <si>
    <t>Beck</t>
  </si>
  <si>
    <t>Richmond</t>
  </si>
  <si>
    <t>Lea</t>
  </si>
  <si>
    <t>Mave</t>
  </si>
  <si>
    <t>Katie</t>
  </si>
  <si>
    <t>Jackson</t>
  </si>
  <si>
    <t>San Jose</t>
  </si>
  <si>
    <t>America Tae Kwon Do Center (122)</t>
  </si>
  <si>
    <t>Arthur Jackson</t>
  </si>
  <si>
    <t>Makayla</t>
  </si>
  <si>
    <t>Greenwood</t>
  </si>
  <si>
    <t>Tristin</t>
  </si>
  <si>
    <t>Mulligan</t>
  </si>
  <si>
    <t>Belnany</t>
  </si>
  <si>
    <t>Kromah</t>
  </si>
  <si>
    <t>Maple Grove</t>
  </si>
  <si>
    <t>MN</t>
  </si>
  <si>
    <t>World Taekwondo Academy Inc. (3741)</t>
  </si>
  <si>
    <t>Eui Lee</t>
  </si>
  <si>
    <t>Subhana</t>
  </si>
  <si>
    <t>Sugarland</t>
  </si>
  <si>
    <t>Angelica</t>
  </si>
  <si>
    <t>Nunez</t>
  </si>
  <si>
    <t>Arvada</t>
  </si>
  <si>
    <t>Champion Taekwondo Academy (5379)</t>
  </si>
  <si>
    <t>Andre DeOliveria</t>
  </si>
  <si>
    <t>Lizette</t>
  </si>
  <si>
    <t>Salas</t>
  </si>
  <si>
    <t>Sylmar</t>
  </si>
  <si>
    <t>Non-Affiliated - California (695)</t>
  </si>
  <si>
    <t>Andrew Zambrano</t>
  </si>
  <si>
    <t>Bastardi</t>
  </si>
  <si>
    <t>Rancho Santa Margarita</t>
  </si>
  <si>
    <t>Rafael Sanchez</t>
  </si>
  <si>
    <t>Nicole</t>
  </si>
  <si>
    <t>Pelina</t>
  </si>
  <si>
    <t>Patricia</t>
  </si>
  <si>
    <t>Rio Linda</t>
  </si>
  <si>
    <t>Robinson's Taekwondo (6445)</t>
  </si>
  <si>
    <t>Clinton Robinson</t>
  </si>
  <si>
    <t>Laura</t>
  </si>
  <si>
    <t>Buccheri</t>
  </si>
  <si>
    <t>Ave Maria</t>
  </si>
  <si>
    <t>MAFA (7522)</t>
  </si>
  <si>
    <t>Wrona</t>
  </si>
  <si>
    <t>Fort Collins</t>
  </si>
  <si>
    <t>Non-Affiliated - Colorado (1584)</t>
  </si>
  <si>
    <t>Elaina</t>
  </si>
  <si>
    <t>Edmond</t>
  </si>
  <si>
    <t>OK</t>
  </si>
  <si>
    <t>Poos Taekwondo (1074)</t>
  </si>
  <si>
    <t>Jason Poos</t>
  </si>
  <si>
    <t>Lubna</t>
  </si>
  <si>
    <t>Farhat</t>
  </si>
  <si>
    <t>Canton</t>
  </si>
  <si>
    <t>Olympica Chung Do Kwan Inc (6031)</t>
  </si>
  <si>
    <t>Alexander Covert</t>
  </si>
  <si>
    <t>Samantha</t>
  </si>
  <si>
    <t>Milachay</t>
  </si>
  <si>
    <t>Stroudsburg</t>
  </si>
  <si>
    <t>PA</t>
  </si>
  <si>
    <t>Yasmeen</t>
  </si>
  <si>
    <t>Khan</t>
  </si>
  <si>
    <t>Glendale</t>
  </si>
  <si>
    <t>Khan Taekwondo (5926)</t>
  </si>
  <si>
    <t>Ali Khan</t>
  </si>
  <si>
    <t>Karla</t>
  </si>
  <si>
    <t>Perea</t>
  </si>
  <si>
    <t>Hialeah</t>
  </si>
  <si>
    <t>Florida Taekwondo College in Miami (2586)</t>
  </si>
  <si>
    <t>Guillermo Mosquera</t>
  </si>
  <si>
    <t>Kyra</t>
  </si>
  <si>
    <t>Duong</t>
  </si>
  <si>
    <t>Overland Park</t>
  </si>
  <si>
    <t>Versus Sport Taekwondo (1450)</t>
  </si>
  <si>
    <t>Seth Wilson</t>
  </si>
  <si>
    <t>Erianne</t>
  </si>
  <si>
    <t>Agbayani</t>
  </si>
  <si>
    <t>More Than Medals (MTM) Tae Kwon Do USA (5523)</t>
  </si>
  <si>
    <t>Jae Lee</t>
  </si>
  <si>
    <t>Anoosha</t>
  </si>
  <si>
    <t>Balebail</t>
  </si>
  <si>
    <t>Milipitas</t>
  </si>
  <si>
    <t>UC Martial Arts Program (99)</t>
  </si>
  <si>
    <t>Sophia Chung</t>
  </si>
  <si>
    <t>Christine</t>
  </si>
  <si>
    <t>Bonoan</t>
  </si>
  <si>
    <t>Bakersfield</t>
  </si>
  <si>
    <t>Han's Taekwondo Academy (614)</t>
  </si>
  <si>
    <t>Francis Esposo</t>
  </si>
  <si>
    <t>Alexa</t>
  </si>
  <si>
    <t>Borja</t>
  </si>
  <si>
    <t>Troup</t>
  </si>
  <si>
    <t>Samantha Gudino</t>
  </si>
  <si>
    <t>Alyssa</t>
  </si>
  <si>
    <t>Burks</t>
  </si>
  <si>
    <t>Top Performance Taekwondo (7671)</t>
  </si>
  <si>
    <t>Young Bang</t>
  </si>
  <si>
    <t>Alexandria</t>
  </si>
  <si>
    <t>Carino</t>
  </si>
  <si>
    <t>Jaden</t>
  </si>
  <si>
    <t>Cashion</t>
  </si>
  <si>
    <t>Dallas</t>
  </si>
  <si>
    <t>Non-Affiliated - Georgia (734)</t>
  </si>
  <si>
    <t>Joaquin Pinkard</t>
  </si>
  <si>
    <t>Tiffany</t>
  </si>
  <si>
    <t>Chen</t>
  </si>
  <si>
    <t>Princeton</t>
  </si>
  <si>
    <t>Princeton University Taekwondo Club (1870)</t>
  </si>
  <si>
    <t>Rex Hatfield</t>
  </si>
  <si>
    <t>Charlotte</t>
  </si>
  <si>
    <t>Craig</t>
  </si>
  <si>
    <t>Murrieta</t>
  </si>
  <si>
    <t>Elite Taekwondo Center (2225)</t>
  </si>
  <si>
    <t>Paris Amani</t>
  </si>
  <si>
    <t>Melina</t>
  </si>
  <si>
    <t>Daniel</t>
  </si>
  <si>
    <t>Tigard</t>
  </si>
  <si>
    <t>Marcus Park</t>
  </si>
  <si>
    <t>Sarah</t>
  </si>
  <si>
    <t>Deitch</t>
  </si>
  <si>
    <t>Woodbury</t>
  </si>
  <si>
    <t>Master Park's Champion Taekwondo Center (520)</t>
  </si>
  <si>
    <t>Sung Park</t>
  </si>
  <si>
    <t>Faith</t>
  </si>
  <si>
    <t>Dillon</t>
  </si>
  <si>
    <t>Las Vegas</t>
  </si>
  <si>
    <t>My</t>
  </si>
  <si>
    <t>Do</t>
  </si>
  <si>
    <t>New Oxford</t>
  </si>
  <si>
    <t>So's Taekwondo (6227)</t>
  </si>
  <si>
    <t>Derek So</t>
  </si>
  <si>
    <t>Carissa</t>
  </si>
  <si>
    <t>Fu</t>
  </si>
  <si>
    <t>Brighton</t>
  </si>
  <si>
    <t>CW Taekwondo at Boston (7772)</t>
  </si>
  <si>
    <t>Dan Chuang</t>
  </si>
  <si>
    <t>Ana </t>
  </si>
  <si>
    <t>Jimenez</t>
  </si>
  <si>
    <t>El Paso</t>
  </si>
  <si>
    <t>OTT - Optimum Training Taekwondo (6421)</t>
  </si>
  <si>
    <t>Mario Romero</t>
  </si>
  <si>
    <t>Natalie</t>
  </si>
  <si>
    <t>Lopez Galindo</t>
  </si>
  <si>
    <t>Desert Hot Springs</t>
  </si>
  <si>
    <t>Korea America Taekwondo (7374)</t>
  </si>
  <si>
    <t>Benito Lee</t>
  </si>
  <si>
    <t>Canoga Park</t>
  </si>
  <si>
    <t>Kings Combat Sports (5450)</t>
  </si>
  <si>
    <t>Luis Reyes</t>
  </si>
  <si>
    <t>Leah</t>
  </si>
  <si>
    <t>Mitelberg</t>
  </si>
  <si>
    <t>Fort Lee</t>
  </si>
  <si>
    <t>Shim's Martial Arts Academy (6105)</t>
  </si>
  <si>
    <t>Richard DeGeorge</t>
  </si>
  <si>
    <t>Ramirez</t>
  </si>
  <si>
    <t>Naomi</t>
  </si>
  <si>
    <t>Ruiz</t>
  </si>
  <si>
    <t>Orange Park</t>
  </si>
  <si>
    <t>Non-Affiliated - Florida (1087)</t>
  </si>
  <si>
    <t>Ron Berry</t>
  </si>
  <si>
    <t>Kaitlynn</t>
  </si>
  <si>
    <t>Soo</t>
  </si>
  <si>
    <t>Coppell</t>
  </si>
  <si>
    <t>Sang cha</t>
  </si>
  <si>
    <t>Katherine</t>
  </si>
  <si>
    <t>Velguth</t>
  </si>
  <si>
    <t>Ann Arbor</t>
  </si>
  <si>
    <t>University of Michigan Taekwondo Club (6453)</t>
  </si>
  <si>
    <t>Stephen Busch</t>
  </si>
  <si>
    <t>Alisa</t>
  </si>
  <si>
    <t>Viana</t>
  </si>
  <si>
    <t>L3 Performance USA (7761)</t>
  </si>
  <si>
    <t>Lynda Laurin</t>
  </si>
  <si>
    <t>Isabella</t>
  </si>
  <si>
    <t>Whitworth</t>
  </si>
  <si>
    <t>Renton</t>
  </si>
  <si>
    <t>North West Black Belt Academy (7052)</t>
  </si>
  <si>
    <t>Carolyn</t>
  </si>
  <si>
    <t>Wong</t>
  </si>
  <si>
    <t>San Mateo</t>
  </si>
  <si>
    <t>UC Davis Taekwondo Club (5527)</t>
  </si>
  <si>
    <t>Alex Antipa</t>
  </si>
  <si>
    <t>Felicia</t>
  </si>
  <si>
    <t>Zhu</t>
  </si>
  <si>
    <t>Audubon</t>
  </si>
  <si>
    <t>-53kg</t>
  </si>
  <si>
    <t>Anastasija</t>
  </si>
  <si>
    <t>Zolotic</t>
  </si>
  <si>
    <t>Largo</t>
  </si>
  <si>
    <t>Jadae</t>
  </si>
  <si>
    <t>Scottsdale</t>
  </si>
  <si>
    <t>Aziza</t>
  </si>
  <si>
    <t>Chambers</t>
  </si>
  <si>
    <t>Springfield</t>
  </si>
  <si>
    <t>Logan</t>
  </si>
  <si>
    <t>Weber</t>
  </si>
  <si>
    <t>Leong</t>
  </si>
  <si>
    <t>Chino Hills</t>
  </si>
  <si>
    <t>TNT Martial Arts and Fitness (7080)</t>
  </si>
  <si>
    <t>Taylor Smith</t>
  </si>
  <si>
    <t>Westman</t>
  </si>
  <si>
    <t>La Grange Highlands</t>
  </si>
  <si>
    <t>Flying V Martial Arts (6210)</t>
  </si>
  <si>
    <t>Jose Villena</t>
  </si>
  <si>
    <t>Sherry</t>
  </si>
  <si>
    <t>Tucci</t>
  </si>
  <si>
    <t>Conroe</t>
  </si>
  <si>
    <t>Anreea Kovacs Lester</t>
  </si>
  <si>
    <t>Giselle</t>
  </si>
  <si>
    <t>Giambi</t>
  </si>
  <si>
    <t>Lillian</t>
  </si>
  <si>
    <t>Schlamp</t>
  </si>
  <si>
    <t>Southlake</t>
  </si>
  <si>
    <t>Sophia</t>
  </si>
  <si>
    <t>Kaczmarzyk</t>
  </si>
  <si>
    <t>Nathalia</t>
  </si>
  <si>
    <t>Dinis</t>
  </si>
  <si>
    <t>Yessica</t>
  </si>
  <si>
    <t>Wiryawan</t>
  </si>
  <si>
    <t>San Ramon</t>
  </si>
  <si>
    <t>Saravia</t>
  </si>
  <si>
    <t>Anelope</t>
  </si>
  <si>
    <t>Robinson's Taekwondo (2278)</t>
  </si>
  <si>
    <t>Stan Robinson</t>
  </si>
  <si>
    <t>Cristina</t>
  </si>
  <si>
    <t>Genoese-Zerbi</t>
  </si>
  <si>
    <t>Alexxis</t>
  </si>
  <si>
    <t>Grosso</t>
  </si>
  <si>
    <t>Danielle</t>
  </si>
  <si>
    <t>Hunsaker</t>
  </si>
  <si>
    <t>Grantsville</t>
  </si>
  <si>
    <t>Pace Academy Taekwondo (4197)</t>
  </si>
  <si>
    <t>Will Pace</t>
  </si>
  <si>
    <t>Donna</t>
  </si>
  <si>
    <t>Langford</t>
  </si>
  <si>
    <t>Non-Affiliated - Oregon (1710)</t>
  </si>
  <si>
    <t>Donna Langford</t>
  </si>
  <si>
    <t>Macleod</t>
  </si>
  <si>
    <t>Stafford</t>
  </si>
  <si>
    <t>VA</t>
  </si>
  <si>
    <t>Power Kix Martial Arts (3384)</t>
  </si>
  <si>
    <t>Arlene Limas</t>
  </si>
  <si>
    <t>Ziehme</t>
  </si>
  <si>
    <t>Edmond </t>
  </si>
  <si>
    <t>Amber</t>
  </si>
  <si>
    <t>Avroya</t>
  </si>
  <si>
    <t>Coral Springs</t>
  </si>
  <si>
    <t>Peak Performance FL (6786)</t>
  </si>
  <si>
    <t>Gwenyth</t>
  </si>
  <si>
    <t>Calaro</t>
  </si>
  <si>
    <t>Maricopa</t>
  </si>
  <si>
    <t>NB Taekwondo (6708)</t>
  </si>
  <si>
    <t>Anthony Nguyen</t>
  </si>
  <si>
    <t>Jacquelyn</t>
  </si>
  <si>
    <t>Locke</t>
  </si>
  <si>
    <t>Derby</t>
  </si>
  <si>
    <t>Kim's Academy of Taekwondo (243)</t>
  </si>
  <si>
    <t>Thomas Towne</t>
  </si>
  <si>
    <t>Buist</t>
  </si>
  <si>
    <t>Korean Taekwondo of America (5559)</t>
  </si>
  <si>
    <t>Wally Midgley</t>
  </si>
  <si>
    <t>Brooke</t>
  </si>
  <si>
    <t>Allgeier</t>
  </si>
  <si>
    <t>Northville</t>
  </si>
  <si>
    <t>Olivia</t>
  </si>
  <si>
    <t>Altizer</t>
  </si>
  <si>
    <t>Providence Forge</t>
  </si>
  <si>
    <t>Non-Affiliated - Virginia (1364)</t>
  </si>
  <si>
    <t>John Altizer</t>
  </si>
  <si>
    <t>Cheyenne Eunice</t>
  </si>
  <si>
    <t>Antonio</t>
  </si>
  <si>
    <t>NM </t>
  </si>
  <si>
    <t>Baxter</t>
  </si>
  <si>
    <t>Pamela</t>
  </si>
  <si>
    <t>Beas-Penaloza</t>
  </si>
  <si>
    <t>Champion Martial Arts, LLC (7528)</t>
  </si>
  <si>
    <t>Ronald Galang</t>
  </si>
  <si>
    <t>Bang Elite Sport Taekwondo (7788)</t>
  </si>
  <si>
    <t>Young In Bang</t>
  </si>
  <si>
    <t>Joaquin Packard</t>
  </si>
  <si>
    <t>Anna</t>
  </si>
  <si>
    <t>Cheong</t>
  </si>
  <si>
    <t>Troy</t>
  </si>
  <si>
    <t>Jacqueline Cole-Husseini</t>
  </si>
  <si>
    <t>Michelle</t>
  </si>
  <si>
    <t>Cho</t>
  </si>
  <si>
    <t>Blaine</t>
  </si>
  <si>
    <t>Kukkiwon Taekwondo Academy (6414)</t>
  </si>
  <si>
    <t>Young Kim</t>
  </si>
  <si>
    <t>Cassandra</t>
  </si>
  <si>
    <t>Clinton</t>
  </si>
  <si>
    <t>Olympia</t>
  </si>
  <si>
    <t>U.S. Martial Arts Center - West Olympia (6192)</t>
  </si>
  <si>
    <t>Jason Lee</t>
  </si>
  <si>
    <t>Cody</t>
  </si>
  <si>
    <t>Crawford</t>
  </si>
  <si>
    <t>Mesquite</t>
  </si>
  <si>
    <t>Forney Taekwondo Center (6962)</t>
  </si>
  <si>
    <t>Aaron Crawford</t>
  </si>
  <si>
    <t>Zoe</t>
  </si>
  <si>
    <t>Daley</t>
  </si>
  <si>
    <t>Andover</t>
  </si>
  <si>
    <t>James Franklin</t>
  </si>
  <si>
    <t>Aliahnna</t>
  </si>
  <si>
    <t>Daling</t>
  </si>
  <si>
    <t>Harbor City</t>
  </si>
  <si>
    <t>Quest Taekwondo (5400)</t>
  </si>
  <si>
    <t>Walter Vargas</t>
  </si>
  <si>
    <t>Juliet</t>
  </si>
  <si>
    <t>Diballa</t>
  </si>
  <si>
    <t>Simi Valley</t>
  </si>
  <si>
    <t>Modern Day Knights (1149)</t>
  </si>
  <si>
    <t>Hyung Kwak</t>
  </si>
  <si>
    <t>Jordan</t>
  </si>
  <si>
    <t>Dodson</t>
  </si>
  <si>
    <t>Grain Valley</t>
  </si>
  <si>
    <t>Gautreaux's Martial Arts Center (385)</t>
  </si>
  <si>
    <t>Terry Gautreaux</t>
  </si>
  <si>
    <t>Mira Angelli</t>
  </si>
  <si>
    <t>Escalon</t>
  </si>
  <si>
    <t>Romeoville</t>
  </si>
  <si>
    <t>Estevez</t>
  </si>
  <si>
    <t>Miami Gardens</t>
  </si>
  <si>
    <t>Pedro Blanco</t>
  </si>
  <si>
    <t>Claudia</t>
  </si>
  <si>
    <t>Estrella</t>
  </si>
  <si>
    <t>Brownsville</t>
  </si>
  <si>
    <t>Olympic Tae Kwon Do Academy (5408)</t>
  </si>
  <si>
    <t>Eduardo Rodriguez</t>
  </si>
  <si>
    <t>Elizabeth </t>
  </si>
  <si>
    <t>Farmer</t>
  </si>
  <si>
    <t>Tacoma</t>
  </si>
  <si>
    <t>Chang Shon</t>
  </si>
  <si>
    <t>Luz Elena</t>
  </si>
  <si>
    <t>Garcia</t>
  </si>
  <si>
    <t>Burbank</t>
  </si>
  <si>
    <t>Non-Affiliated - Illinois (73)</t>
  </si>
  <si>
    <t>May Garcia</t>
  </si>
  <si>
    <t>Maria</t>
  </si>
  <si>
    <t>Gregotowicz</t>
  </si>
  <si>
    <t>Staten Island</t>
  </si>
  <si>
    <t>New York's Finest Taekwondo (6196)</t>
  </si>
  <si>
    <t>Michael Gregotowicz</t>
  </si>
  <si>
    <t>Uni</t>
  </si>
  <si>
    <t>Ha</t>
  </si>
  <si>
    <t>Flushing </t>
  </si>
  <si>
    <t>Non-Affiliated - New York (697)</t>
  </si>
  <si>
    <t>Andrew Park</t>
  </si>
  <si>
    <t>Jennifer</t>
  </si>
  <si>
    <t>Harry</t>
  </si>
  <si>
    <t>Chesterfield</t>
  </si>
  <si>
    <t>Hrunka</t>
  </si>
  <si>
    <t>Fort Meyers</t>
  </si>
  <si>
    <t>Anmol</t>
  </si>
  <si>
    <t>Kaur</t>
  </si>
  <si>
    <t>Morgan Hill</t>
  </si>
  <si>
    <t>Chae Mun</t>
  </si>
  <si>
    <t>Aliya</t>
  </si>
  <si>
    <t>South Jordan</t>
  </si>
  <si>
    <t>Kiester</t>
  </si>
  <si>
    <t>South Ogden</t>
  </si>
  <si>
    <t>Choson Martial Arts Academy (5437)</t>
  </si>
  <si>
    <t>Jason Odekirk</t>
  </si>
  <si>
    <t>Gina</t>
  </si>
  <si>
    <t>Kim</t>
  </si>
  <si>
    <t>Richard Lee</t>
  </si>
  <si>
    <t>Shannon</t>
  </si>
  <si>
    <t>Dublin</t>
  </si>
  <si>
    <t>Master Kim</t>
  </si>
  <si>
    <t>Luong</t>
  </si>
  <si>
    <t>Blue Dragon Taekwondo Academy Inc. (5851)</t>
  </si>
  <si>
    <t>Thac Nguyen</t>
  </si>
  <si>
    <t>Hailie</t>
  </si>
  <si>
    <t>Maldonado</t>
  </si>
  <si>
    <t>Agoura Hills</t>
  </si>
  <si>
    <t>Xiadani Rocio</t>
  </si>
  <si>
    <t>Mendoza</t>
  </si>
  <si>
    <t>Chicago</t>
  </si>
  <si>
    <t>Xcellent Taekwondo Center (5764)</t>
  </si>
  <si>
    <t>Jeffrey Williams</t>
  </si>
  <si>
    <t>Meyer</t>
  </si>
  <si>
    <t>Tucson</t>
  </si>
  <si>
    <t>Wildcat Taekwondo (5301)</t>
  </si>
  <si>
    <t>Janiry</t>
  </si>
  <si>
    <t>Mora</t>
  </si>
  <si>
    <t>Taylorsville</t>
  </si>
  <si>
    <t>National Academy Taekwondo U.S.A. (6843)</t>
  </si>
  <si>
    <t>Jared Hernandez-Oteo</t>
  </si>
  <si>
    <t>Oswald</t>
  </si>
  <si>
    <t>Mechanicsville</t>
  </si>
  <si>
    <t>Taekwon-Do Works (508)</t>
  </si>
  <si>
    <t>Craig Simpson</t>
  </si>
  <si>
    <t>Katelynn</t>
  </si>
  <si>
    <t>Pan</t>
  </si>
  <si>
    <t>Hartsdale</t>
  </si>
  <si>
    <t>Parrill</t>
  </si>
  <si>
    <t>Louisville</t>
  </si>
  <si>
    <t>NE</t>
  </si>
  <si>
    <t>Relford Martial Arts (7514)</t>
  </si>
  <si>
    <t>Jordan Relford</t>
  </si>
  <si>
    <t>Porter</t>
  </si>
  <si>
    <t>Sacramento</t>
  </si>
  <si>
    <t>Robinson's Taekwondo - Galt (6375)</t>
  </si>
  <si>
    <t>Dominic Hilaman</t>
  </si>
  <si>
    <t>Rose</t>
  </si>
  <si>
    <t>Price</t>
  </si>
  <si>
    <t>Puyallup</t>
  </si>
  <si>
    <t>Madilyn</t>
  </si>
  <si>
    <t>Radcliff</t>
  </si>
  <si>
    <t>Castle Rock</t>
  </si>
  <si>
    <t>Eagle Spirit Academy (844)</t>
  </si>
  <si>
    <t>Robert Gallagher</t>
  </si>
  <si>
    <t>Reim</t>
  </si>
  <si>
    <t>West Point</t>
  </si>
  <si>
    <t>United States Military Academy Taekwondo (6981)</t>
  </si>
  <si>
    <t>April Miller</t>
  </si>
  <si>
    <t>Jancee</t>
  </si>
  <si>
    <t>Ro</t>
  </si>
  <si>
    <t>Winter Haven</t>
  </si>
  <si>
    <t>Jae Ro</t>
  </si>
  <si>
    <t>Starla</t>
  </si>
  <si>
    <t>Santana</t>
  </si>
  <si>
    <t>Pavla</t>
  </si>
  <si>
    <t>Svobodova</t>
  </si>
  <si>
    <t>Norridge</t>
  </si>
  <si>
    <t>Summit Martial Arts (6807)</t>
  </si>
  <si>
    <t>David Kim</t>
  </si>
  <si>
    <t>Szabo</t>
  </si>
  <si>
    <t>North Olmsted</t>
  </si>
  <si>
    <t>Non-Affiliated - Ohio (851)</t>
  </si>
  <si>
    <t>Tapia</t>
  </si>
  <si>
    <t>Global Taekwondo Academy (3473)</t>
  </si>
  <si>
    <t>George Tapia</t>
  </si>
  <si>
    <t>Catherine</t>
  </si>
  <si>
    <t>Tong</t>
  </si>
  <si>
    <t>Allston</t>
  </si>
  <si>
    <t>Gloria</t>
  </si>
  <si>
    <t>Vela</t>
  </si>
  <si>
    <t>Lucy</t>
  </si>
  <si>
    <t>Wang</t>
  </si>
  <si>
    <t>Hockessin</t>
  </si>
  <si>
    <t>DE</t>
  </si>
  <si>
    <t>Non-Affiliated - Delaware (5003)</t>
  </si>
  <si>
    <t>Erika</t>
  </si>
  <si>
    <t>Wolf</t>
  </si>
  <si>
    <t>State College</t>
  </si>
  <si>
    <t>The Pennsylvania State University Taekwondo Team (6258)</t>
  </si>
  <si>
    <t>Michael Sybert</t>
  </si>
  <si>
    <t>Woo</t>
  </si>
  <si>
    <t>Greer</t>
  </si>
  <si>
    <t>SC</t>
  </si>
  <si>
    <t>Amy</t>
  </si>
  <si>
    <t>Xu</t>
  </si>
  <si>
    <t>Raleigh</t>
  </si>
  <si>
    <t>Doo Lee</t>
  </si>
  <si>
    <t>Neri</t>
  </si>
  <si>
    <t>Yun</t>
  </si>
  <si>
    <t>Norwood</t>
  </si>
  <si>
    <t>White Crow Martial Arts (7160)</t>
  </si>
  <si>
    <t>Scolaighe Goebert</t>
  </si>
  <si>
    <t>Julianna</t>
  </si>
  <si>
    <t>Zuniga</t>
  </si>
  <si>
    <t>Champyon Taekwondo USA (6217)</t>
  </si>
  <si>
    <t>Luciano Medina</t>
  </si>
  <si>
    <t>-57kg</t>
  </si>
  <si>
    <t>Desirae</t>
  </si>
  <si>
    <t>Rolaff</t>
  </si>
  <si>
    <t>McKinney</t>
  </si>
  <si>
    <t>Greg Tubbs</t>
  </si>
  <si>
    <t>Devon</t>
  </si>
  <si>
    <t>Lewis</t>
  </si>
  <si>
    <t>Fredericksburg</t>
  </si>
  <si>
    <t>WCAP (Army World Class Athlete Program) (6314)</t>
  </si>
  <si>
    <t>David Bartlett</t>
  </si>
  <si>
    <t>Alicia</t>
  </si>
  <si>
    <t>Ferrell</t>
  </si>
  <si>
    <t>Desoto</t>
  </si>
  <si>
    <t>Chang Lee's Tae Kwon Do Center (5666)</t>
  </si>
  <si>
    <t>Dong Lee</t>
  </si>
  <si>
    <t>Kamaria</t>
  </si>
  <si>
    <t>Harris</t>
  </si>
  <si>
    <t>Riverview</t>
  </si>
  <si>
    <t>Jason Giles</t>
  </si>
  <si>
    <t>Maddellon</t>
  </si>
  <si>
    <t>Luster</t>
  </si>
  <si>
    <t>Ara</t>
  </si>
  <si>
    <t>Zandieh</t>
  </si>
  <si>
    <t>Tempe</t>
  </si>
  <si>
    <t>Brajdic</t>
  </si>
  <si>
    <t>Hicksville</t>
  </si>
  <si>
    <t>High Performance Taekwondo Center (3704)</t>
  </si>
  <si>
    <t>Elizabeth</t>
  </si>
  <si>
    <t>Bennett</t>
  </si>
  <si>
    <t>Dominic Hillaman</t>
  </si>
  <si>
    <t>Ioffe</t>
  </si>
  <si>
    <t>Higley</t>
  </si>
  <si>
    <t>Melissa</t>
  </si>
  <si>
    <t>Merem</t>
  </si>
  <si>
    <t>Fowlerville</t>
  </si>
  <si>
    <t>Storm Taekwondo (7531)</t>
  </si>
  <si>
    <t>Shane Merem</t>
  </si>
  <si>
    <t>Pedroza</t>
  </si>
  <si>
    <t>Rujula</t>
  </si>
  <si>
    <t>Upasani</t>
  </si>
  <si>
    <t>Fairfax</t>
  </si>
  <si>
    <t>High Kicks Taekwondo (5883)</t>
  </si>
  <si>
    <t>Brian So</t>
  </si>
  <si>
    <t>Karina</t>
  </si>
  <si>
    <t>Uy</t>
  </si>
  <si>
    <t>Concord</t>
  </si>
  <si>
    <t>Sparta Taekwondo LLC (1567)</t>
  </si>
  <si>
    <t>Geoffrey Uy</t>
  </si>
  <si>
    <t>Shiba</t>
  </si>
  <si>
    <t>Fruit Heights</t>
  </si>
  <si>
    <t>Shiba Taekwondo (6928)</t>
  </si>
  <si>
    <t>Cherith Shiba</t>
  </si>
  <si>
    <t>Smith</t>
  </si>
  <si>
    <t>Boyd</t>
  </si>
  <si>
    <t>Pro Taekwondo (5876)</t>
  </si>
  <si>
    <t>Daryle Rhyne</t>
  </si>
  <si>
    <t>Pearl</t>
  </si>
  <si>
    <t>North Potomac</t>
  </si>
  <si>
    <t>Kimberly</t>
  </si>
  <si>
    <t>Peiler</t>
  </si>
  <si>
    <t>Larsen</t>
  </si>
  <si>
    <t>Abbey</t>
  </si>
  <si>
    <t>Ardiana</t>
  </si>
  <si>
    <t>Bandon</t>
  </si>
  <si>
    <t>Missoula Taekwondo Center (3216)</t>
  </si>
  <si>
    <t>Steve Rosbarsky</t>
  </si>
  <si>
    <t>Chavez</t>
  </si>
  <si>
    <t>Connick</t>
  </si>
  <si>
    <t>Walnut Creek</t>
  </si>
  <si>
    <t>Flushing</t>
  </si>
  <si>
    <t>Team Champions USA (7396)</t>
  </si>
  <si>
    <t>Michael Ro</t>
  </si>
  <si>
    <t>Janice</t>
  </si>
  <si>
    <t>Lipsky</t>
  </si>
  <si>
    <t>Brynda</t>
  </si>
  <si>
    <t>Whitman</t>
  </si>
  <si>
    <t>Wongmanee</t>
  </si>
  <si>
    <t>Barbara</t>
  </si>
  <si>
    <t>Vivas</t>
  </si>
  <si>
    <t>Palmdale</t>
  </si>
  <si>
    <t>Joshua Neuneker</t>
  </si>
  <si>
    <t>Buddhy</t>
  </si>
  <si>
    <t>Pomona</t>
  </si>
  <si>
    <t>Katerina</t>
  </si>
  <si>
    <t>Winston Salem</t>
  </si>
  <si>
    <t>Jaylin</t>
  </si>
  <si>
    <t>Salter</t>
  </si>
  <si>
    <t>Norwell</t>
  </si>
  <si>
    <t>Lacy</t>
  </si>
  <si>
    <t>Hillius</t>
  </si>
  <si>
    <t>World Taekwondo School (21)</t>
  </si>
  <si>
    <t>Sherry Hanneman</t>
  </si>
  <si>
    <t>Stuhlfire</t>
  </si>
  <si>
    <t>Flower Mound</t>
  </si>
  <si>
    <t>USA Taekwondo Center (5448)</t>
  </si>
  <si>
    <t>Jacky Baik</t>
  </si>
  <si>
    <t>Archana</t>
  </si>
  <si>
    <t>Kannan</t>
  </si>
  <si>
    <t>Priscilla</t>
  </si>
  <si>
    <t>Jo</t>
  </si>
  <si>
    <t>Fresno</t>
  </si>
  <si>
    <t>Alanna</t>
  </si>
  <si>
    <t>Macungie</t>
  </si>
  <si>
    <t>Non-Affiliated - Pennsylvania (696)</t>
  </si>
  <si>
    <t>Son Kim</t>
  </si>
  <si>
    <t>Louie</t>
  </si>
  <si>
    <t>Fremont</t>
  </si>
  <si>
    <t>Providence Fordge</t>
  </si>
  <si>
    <t>Alexandra</t>
  </si>
  <si>
    <t>Alvarado</t>
  </si>
  <si>
    <t>Master Abreu Academy (7621)</t>
  </si>
  <si>
    <t>Yasmel Abreu</t>
  </si>
  <si>
    <t>Aranzamendi</t>
  </si>
  <si>
    <t>Cindy</t>
  </si>
  <si>
    <t>Asano</t>
  </si>
  <si>
    <t>Frsco</t>
  </si>
  <si>
    <t>Carly</t>
  </si>
  <si>
    <t>Berger</t>
  </si>
  <si>
    <t>Elk Grove</t>
  </si>
  <si>
    <t>Amanda</t>
  </si>
  <si>
    <t>Bluford</t>
  </si>
  <si>
    <t>Naderi</t>
  </si>
  <si>
    <t>Callandret-Tweedy</t>
  </si>
  <si>
    <t>Taekwondo 2 Xcell (1136)</t>
  </si>
  <si>
    <t>Leon Preston</t>
  </si>
  <si>
    <t>Jori Ann</t>
  </si>
  <si>
    <t>Campagna</t>
  </si>
  <si>
    <t>Kinghtdale</t>
  </si>
  <si>
    <t>Partners Tae Kwon Do (7351)</t>
  </si>
  <si>
    <t>Thomas Gresham</t>
  </si>
  <si>
    <t>Sooin</t>
  </si>
  <si>
    <t>Chae</t>
  </si>
  <si>
    <t>Wantagh</t>
  </si>
  <si>
    <t>Champions Taekwondo Nassau (6667)</t>
  </si>
  <si>
    <t>Chaeuk Heo</t>
  </si>
  <si>
    <t>Janet</t>
  </si>
  <si>
    <t>Choe</t>
  </si>
  <si>
    <t>Norwalk</t>
  </si>
  <si>
    <t>Team Elite USA (4110)</t>
  </si>
  <si>
    <t>Arnold Chung</t>
  </si>
  <si>
    <t>Loraine</t>
  </si>
  <si>
    <t>Potomac</t>
  </si>
  <si>
    <t>Peak Performance MD (7495)</t>
  </si>
  <si>
    <t>Thomas Jenkins</t>
  </si>
  <si>
    <t>Emily</t>
  </si>
  <si>
    <t>Dai</t>
  </si>
  <si>
    <t>Jericho</t>
  </si>
  <si>
    <t>Danica</t>
  </si>
  <si>
    <t>Deaton</t>
  </si>
  <si>
    <t>Cypress</t>
  </si>
  <si>
    <t>The University of Texas Taekwondo (5281)</t>
  </si>
  <si>
    <t>Joseph Van</t>
  </si>
  <si>
    <t>Brianna</t>
  </si>
  <si>
    <t>Dela Cruz</t>
  </si>
  <si>
    <t>Chandler</t>
  </si>
  <si>
    <t>Fields</t>
  </si>
  <si>
    <t>Wilton</t>
  </si>
  <si>
    <t>CT</t>
  </si>
  <si>
    <t>World Champion Taekwondo - Ridgefield Town (6247)</t>
  </si>
  <si>
    <t>Wooyeol Jeong</t>
  </si>
  <si>
    <t>Freytes</t>
  </si>
  <si>
    <t>Alessandra</t>
  </si>
  <si>
    <t>Galasso</t>
  </si>
  <si>
    <t>Francesca</t>
  </si>
  <si>
    <t>Scottsdale </t>
  </si>
  <si>
    <t>Galvez</t>
  </si>
  <si>
    <t>Bolingbrook </t>
  </si>
  <si>
    <t>World Champion Taekwondo Bongkun Kim (7575)</t>
  </si>
  <si>
    <t>Bongkun Kim</t>
  </si>
  <si>
    <t>Gerth</t>
  </si>
  <si>
    <t>Clovis</t>
  </si>
  <si>
    <t>Sunnyside Taekwondo (1640)</t>
  </si>
  <si>
    <t>Derrick Carter</t>
  </si>
  <si>
    <t>Blaguna</t>
  </si>
  <si>
    <t>Graham</t>
  </si>
  <si>
    <t>Missoula</t>
  </si>
  <si>
    <t>MT</t>
  </si>
  <si>
    <t>Abigail</t>
  </si>
  <si>
    <t>Heaton</t>
  </si>
  <si>
    <t>Non-Affiliated - Montana (1741)</t>
  </si>
  <si>
    <t>Horrell</t>
  </si>
  <si>
    <t>Chaffee</t>
  </si>
  <si>
    <t>War Eagle Taekwondo (7334)</t>
  </si>
  <si>
    <t>Joshua Holmes</t>
  </si>
  <si>
    <t>Madison</t>
  </si>
  <si>
    <t>Isaacs</t>
  </si>
  <si>
    <t>Delaware</t>
  </si>
  <si>
    <t>Eric Isaacs</t>
  </si>
  <si>
    <t>Diane</t>
  </si>
  <si>
    <t>Alhambra</t>
  </si>
  <si>
    <t>National Taekwondo Center (6619)</t>
  </si>
  <si>
    <t>Richard Duane-Chambers</t>
  </si>
  <si>
    <t>Rosanni</t>
  </si>
  <si>
    <t>Lake</t>
  </si>
  <si>
    <t>Harrisonburg</t>
  </si>
  <si>
    <t>Lake Martial Arts (6226)</t>
  </si>
  <si>
    <t>Carlos Lake</t>
  </si>
  <si>
    <t>Colleen</t>
  </si>
  <si>
    <t>Larson</t>
  </si>
  <si>
    <t>Saint Paul</t>
  </si>
  <si>
    <t>World Taekwondo Academy (6592)</t>
  </si>
  <si>
    <t>Timothy Amacher</t>
  </si>
  <si>
    <t>Jasmine</t>
  </si>
  <si>
    <t>Lee</t>
  </si>
  <si>
    <t>Brooklyn TKD (6633)</t>
  </si>
  <si>
    <t>Joseph Froman</t>
  </si>
  <si>
    <t>CK Lee Taekwondo Academy (7076)</t>
  </si>
  <si>
    <t>Chungkeun Lee</t>
  </si>
  <si>
    <t>Chino hills</t>
  </si>
  <si>
    <t>Lindh</t>
  </si>
  <si>
    <t>United Taekwondo Academy of Chapel Hill (6514)</t>
  </si>
  <si>
    <t>Berry Partridge</t>
  </si>
  <si>
    <t>Isabela</t>
  </si>
  <si>
    <t>Lisco</t>
  </si>
  <si>
    <t>Topanga</t>
  </si>
  <si>
    <t>Edison Park</t>
  </si>
  <si>
    <t>Josephine</t>
  </si>
  <si>
    <t>MacDonald</t>
  </si>
  <si>
    <t>Conseulo</t>
  </si>
  <si>
    <t>Gabriela</t>
  </si>
  <si>
    <t>Medina</t>
  </si>
  <si>
    <t>Gresham</t>
  </si>
  <si>
    <t>One Taekwondo Academy Portland (5306)</t>
  </si>
  <si>
    <t>Niranjan Shrestha</t>
  </si>
  <si>
    <t>Jin Suh</t>
  </si>
  <si>
    <t>Sara</t>
  </si>
  <si>
    <t>Music</t>
  </si>
  <si>
    <t>Hinesburg</t>
  </si>
  <si>
    <t>VT</t>
  </si>
  <si>
    <t>Blue Wave Taekwondo (1594)</t>
  </si>
  <si>
    <t>Gordon White</t>
  </si>
  <si>
    <t>Hailey</t>
  </si>
  <si>
    <t>Olson</t>
  </si>
  <si>
    <t>Papillion</t>
  </si>
  <si>
    <t>Memie</t>
  </si>
  <si>
    <t>Osuga</t>
  </si>
  <si>
    <t>Theresa</t>
  </si>
  <si>
    <t>Palao</t>
  </si>
  <si>
    <t>Rolling Meadows</t>
  </si>
  <si>
    <t>Spirit Martial Arts Center LLC (7500)</t>
  </si>
  <si>
    <t>Ha Cho</t>
  </si>
  <si>
    <t>Pate</t>
  </si>
  <si>
    <t>Central City</t>
  </si>
  <si>
    <t>IA</t>
  </si>
  <si>
    <t>Liberty University Taekwondo (6960)</t>
  </si>
  <si>
    <t>Thomas Childress</t>
  </si>
  <si>
    <t>Pereira</t>
  </si>
  <si>
    <t>Smithtown</t>
  </si>
  <si>
    <t>Ultimate Taekwondo Center (6268)</t>
  </si>
  <si>
    <t>Frank Franzese</t>
  </si>
  <si>
    <t>Prado</t>
  </si>
  <si>
    <t>Pasadena</t>
  </si>
  <si>
    <t>Pulley</t>
  </si>
  <si>
    <t>Sunrise</t>
  </si>
  <si>
    <t>Limitless Taekwondo Academy (6859)</t>
  </si>
  <si>
    <t>Luis Gonzalez</t>
  </si>
  <si>
    <t>Christy</t>
  </si>
  <si>
    <t>Quintanilla</t>
  </si>
  <si>
    <t>Los Angeles</t>
  </si>
  <si>
    <t>Joni</t>
  </si>
  <si>
    <t>Ransom</t>
  </si>
  <si>
    <t>Bend</t>
  </si>
  <si>
    <t>Ricci</t>
  </si>
  <si>
    <t>Penfield</t>
  </si>
  <si>
    <t>Master Kim's Taekwondo Institute Inc #2 (6863)</t>
  </si>
  <si>
    <t>Sung Kim</t>
  </si>
  <si>
    <t>Russin</t>
  </si>
  <si>
    <t>Temecula</t>
  </si>
  <si>
    <t>Sparks Taekwondo (6208)</t>
  </si>
  <si>
    <t>Jeferthom Go</t>
  </si>
  <si>
    <t>Salinaro</t>
  </si>
  <si>
    <t>Massapequa</t>
  </si>
  <si>
    <t>Team Champions Sport Taekwondo (6634)</t>
  </si>
  <si>
    <t>Clinton Oh</t>
  </si>
  <si>
    <t>Xiuqin (Grace)</t>
  </si>
  <si>
    <t>Saunders</t>
  </si>
  <si>
    <t>Paden</t>
  </si>
  <si>
    <t>Stacey</t>
  </si>
  <si>
    <t>Mcalester</t>
  </si>
  <si>
    <t>Terry Stoker</t>
  </si>
  <si>
    <t>Tigist</t>
  </si>
  <si>
    <t>Tamir</t>
  </si>
  <si>
    <t>Carroboro</t>
  </si>
  <si>
    <t>Tse</t>
  </si>
  <si>
    <t>Daly City</t>
  </si>
  <si>
    <t>Jessica</t>
  </si>
  <si>
    <t>Tucker</t>
  </si>
  <si>
    <t>Sarasota</t>
  </si>
  <si>
    <t>Red Tiger Martial Arts (4117)</t>
  </si>
  <si>
    <t>Jin Hwang</t>
  </si>
  <si>
    <t>Watson</t>
  </si>
  <si>
    <t>WI</t>
  </si>
  <si>
    <t>Non-Affiliated - Wisconsin (1875)</t>
  </si>
  <si>
    <t>Emma Watson</t>
  </si>
  <si>
    <t>Monika</t>
  </si>
  <si>
    <t>Webster</t>
  </si>
  <si>
    <t>Plymouth</t>
  </si>
  <si>
    <t>White</t>
  </si>
  <si>
    <t>-62kg</t>
  </si>
  <si>
    <t>Howard</t>
  </si>
  <si>
    <t>Brian McCutcheon</t>
  </si>
  <si>
    <t>Abrielle</t>
  </si>
  <si>
    <t>Pinto</t>
  </si>
  <si>
    <t>Newark</t>
  </si>
  <si>
    <t>Universal Martial Arts Institute (141)</t>
  </si>
  <si>
    <t>Damian Harley</t>
  </si>
  <si>
    <t>Melanie</t>
  </si>
  <si>
    <t>Diaz</t>
  </si>
  <si>
    <t>Lewisville</t>
  </si>
  <si>
    <t>KY</t>
  </si>
  <si>
    <t>Mele</t>
  </si>
  <si>
    <t>Semidey</t>
  </si>
  <si>
    <t>Orem</t>
  </si>
  <si>
    <t>Jocelynn</t>
  </si>
  <si>
    <t>Riverside</t>
  </si>
  <si>
    <t>Berglund</t>
  </si>
  <si>
    <t>Tasha</t>
  </si>
  <si>
    <t>Pruter</t>
  </si>
  <si>
    <t>Aliyah</t>
  </si>
  <si>
    <t>Shipman</t>
  </si>
  <si>
    <t>Skylar</t>
  </si>
  <si>
    <t>Farrell</t>
  </si>
  <si>
    <t>Trinity Tongg</t>
  </si>
  <si>
    <t>Osborn</t>
  </si>
  <si>
    <t>Monroe</t>
  </si>
  <si>
    <t>Trinity Osborn</t>
  </si>
  <si>
    <t>Tony Smith</t>
  </si>
  <si>
    <t>Gorka</t>
  </si>
  <si>
    <t>Shorewood</t>
  </si>
  <si>
    <t>Judy</t>
  </si>
  <si>
    <t>Hong</t>
  </si>
  <si>
    <t>Emely</t>
  </si>
  <si>
    <t>Kaili</t>
  </si>
  <si>
    <t>Ayers</t>
  </si>
  <si>
    <t>Adaline</t>
  </si>
  <si>
    <t>Rigor</t>
  </si>
  <si>
    <t>Presley</t>
  </si>
  <si>
    <t>Sherwood</t>
  </si>
  <si>
    <t>Wrin</t>
  </si>
  <si>
    <t>Carpenter</t>
  </si>
  <si>
    <t>WY</t>
  </si>
  <si>
    <t>Quest Taekwondo Academy (2363)</t>
  </si>
  <si>
    <t>Michael Carey</t>
  </si>
  <si>
    <t>Julie</t>
  </si>
  <si>
    <t>Zlochevskiy</t>
  </si>
  <si>
    <t>Rae</t>
  </si>
  <si>
    <t>Drach</t>
  </si>
  <si>
    <t>Akilah</t>
  </si>
  <si>
    <t>Franklin</t>
  </si>
  <si>
    <t>Ceana</t>
  </si>
  <si>
    <t>New Britain</t>
  </si>
  <si>
    <t>Olympic Taekwondo Academy (6028)</t>
  </si>
  <si>
    <t>Kiye Cho</t>
  </si>
  <si>
    <t>El Monte</t>
  </si>
  <si>
    <t>Monique Boore</t>
  </si>
  <si>
    <t>Tia </t>
  </si>
  <si>
    <t>Day</t>
  </si>
  <si>
    <t>Littleton</t>
  </si>
  <si>
    <t>The Rock Taekwondo Sport Center (1214)</t>
  </si>
  <si>
    <t>Darin Carr</t>
  </si>
  <si>
    <t>Muradyan</t>
  </si>
  <si>
    <t>North Hollywood</t>
  </si>
  <si>
    <t>Artak Abgaryan</t>
  </si>
  <si>
    <t>Rosalyn</t>
  </si>
  <si>
    <t>Morgan</t>
  </si>
  <si>
    <t>Walker</t>
  </si>
  <si>
    <t>Juanita</t>
  </si>
  <si>
    <t>Wolfe</t>
  </si>
  <si>
    <t>Desuacido</t>
  </si>
  <si>
    <t>Berkeley</t>
  </si>
  <si>
    <t>Precision Martial Arts and Fitness (7780)</t>
  </si>
  <si>
    <t>TJ Curry</t>
  </si>
  <si>
    <t>Hess</t>
  </si>
  <si>
    <t>Larissa</t>
  </si>
  <si>
    <t>Gallo</t>
  </si>
  <si>
    <t>Homestead</t>
  </si>
  <si>
    <t>Killeen</t>
  </si>
  <si>
    <t>Dennis Luster</t>
  </si>
  <si>
    <t>Angela</t>
  </si>
  <si>
    <t>Choi</t>
  </si>
  <si>
    <t>Douglas</t>
  </si>
  <si>
    <t>St. Louis</t>
  </si>
  <si>
    <t>Taiga Taekwondo (834)</t>
  </si>
  <si>
    <t>George Sloan</t>
  </si>
  <si>
    <t>Cheyenne</t>
  </si>
  <si>
    <t>Anisha</t>
  </si>
  <si>
    <t>Patterson</t>
  </si>
  <si>
    <t>Wailuku</t>
  </si>
  <si>
    <t>Kiffman's Maui Elite Taekwondo Center , LLC (2844)</t>
  </si>
  <si>
    <t>Kathryn Kiffman</t>
  </si>
  <si>
    <t>Neha</t>
  </si>
  <si>
    <t>Shah </t>
  </si>
  <si>
    <t>Eagle Taekwondo Academy (6035)</t>
  </si>
  <si>
    <t>Helen Kim</t>
  </si>
  <si>
    <t>Esparza Lopez</t>
  </si>
  <si>
    <t>Female Senior </t>
  </si>
  <si>
    <t>Jiyun</t>
  </si>
  <si>
    <t>Joo</t>
  </si>
  <si>
    <t>US CR Taekwondo (6547)</t>
  </si>
  <si>
    <t>Cindy Um</t>
  </si>
  <si>
    <t>Angelina</t>
  </si>
  <si>
    <t>Purcellville</t>
  </si>
  <si>
    <t>Dragon Yong-In Martial Arts (7372)</t>
  </si>
  <si>
    <t>Brian Jo</t>
  </si>
  <si>
    <t>Concha</t>
  </si>
  <si>
    <t>West Palm Beach</t>
  </si>
  <si>
    <t>Taekwondo Athletic Center (6283)</t>
  </si>
  <si>
    <t>Juan Catalan</t>
  </si>
  <si>
    <t>Ankita</t>
  </si>
  <si>
    <t>Nayak</t>
  </si>
  <si>
    <t>Cheyanne</t>
  </si>
  <si>
    <t>Arndt</t>
  </si>
  <si>
    <t>Kalispell</t>
  </si>
  <si>
    <t>Big Sky Martial Arts LLC (2833)</t>
  </si>
  <si>
    <t>John Noyes</t>
  </si>
  <si>
    <t>Becka</t>
  </si>
  <si>
    <t>Butler</t>
  </si>
  <si>
    <t>Andreea Kovacs Lester</t>
  </si>
  <si>
    <t>Clarissa</t>
  </si>
  <si>
    <t>Cardenas</t>
  </si>
  <si>
    <t>Keans</t>
  </si>
  <si>
    <t>Nichole</t>
  </si>
  <si>
    <t>Chick</t>
  </si>
  <si>
    <t>Elaine</t>
  </si>
  <si>
    <t>Chou</t>
  </si>
  <si>
    <t>Stanford</t>
  </si>
  <si>
    <t>Stanford University Taekwondo Program (352)</t>
  </si>
  <si>
    <t>Tim Ghormley</t>
  </si>
  <si>
    <t>Karissa</t>
  </si>
  <si>
    <t>Cue-Andis</t>
  </si>
  <si>
    <t>Simpsonville</t>
  </si>
  <si>
    <t>Master Kim's World Class Taekwondo (3463)</t>
  </si>
  <si>
    <t>Jun Kim</t>
  </si>
  <si>
    <t>Ruby</t>
  </si>
  <si>
    <t>Deittrick</t>
  </si>
  <si>
    <t>Amy Diettrick</t>
  </si>
  <si>
    <t>Lisette</t>
  </si>
  <si>
    <t>Flores-Salcido</t>
  </si>
  <si>
    <t>Fort Worth</t>
  </si>
  <si>
    <t>Chang Lee's Taekwondo at Keller (6489)</t>
  </si>
  <si>
    <t>Yarissa</t>
  </si>
  <si>
    <t>Maria-Isabelle</t>
  </si>
  <si>
    <t>Gomora</t>
  </si>
  <si>
    <t>U.S. World Class Taekwondo Gresham (6167)</t>
  </si>
  <si>
    <t>Samuel Lider</t>
  </si>
  <si>
    <t>Guido</t>
  </si>
  <si>
    <t>Omaha</t>
  </si>
  <si>
    <t>Nashayla</t>
  </si>
  <si>
    <t>Harper</t>
  </si>
  <si>
    <t>Mechelle's Way Taekwondo (6599)</t>
  </si>
  <si>
    <t>Michelle Smith</t>
  </si>
  <si>
    <t>Jillian</t>
  </si>
  <si>
    <t>Haxton</t>
  </si>
  <si>
    <t>Levittown</t>
  </si>
  <si>
    <t>Y.H. Park Taekwondo Academy (7119)</t>
  </si>
  <si>
    <t>Edward Park</t>
  </si>
  <si>
    <t>MT </t>
  </si>
  <si>
    <t>How</t>
  </si>
  <si>
    <t>Elmhurst</t>
  </si>
  <si>
    <t>Thien-Kim</t>
  </si>
  <si>
    <t>Huynh</t>
  </si>
  <si>
    <t>Kingwood</t>
  </si>
  <si>
    <t>Kahns Olympic Taekwondo (6376)</t>
  </si>
  <si>
    <t>Canh Huynh</t>
  </si>
  <si>
    <t>Lauren</t>
  </si>
  <si>
    <t>Kheylik</t>
  </si>
  <si>
    <t>Milpitas</t>
  </si>
  <si>
    <t>Troy Garr</t>
  </si>
  <si>
    <t>Lorton</t>
  </si>
  <si>
    <t>Yoo's Taekwondo (84)</t>
  </si>
  <si>
    <t>Jonathan Yoo</t>
  </si>
  <si>
    <t>Kobernusz-Gibbs</t>
  </si>
  <si>
    <t>U.S. Martial Arts Center (7062)</t>
  </si>
  <si>
    <t>Angie Lee</t>
  </si>
  <si>
    <t>Suzy</t>
  </si>
  <si>
    <t>Glenview</t>
  </si>
  <si>
    <t>KH Kim Taekwondo (6747)</t>
  </si>
  <si>
    <t>Rodolfo Carlos</t>
  </si>
  <si>
    <t>Champion's Taekwondo 86th Street (7739)</t>
  </si>
  <si>
    <t>Nurfayoz Ergashev</t>
  </si>
  <si>
    <t>Nadia</t>
  </si>
  <si>
    <t>Makis</t>
  </si>
  <si>
    <t>Palos Hills</t>
  </si>
  <si>
    <t>Montenegro</t>
  </si>
  <si>
    <t>Parkland</t>
  </si>
  <si>
    <t>Nettles</t>
  </si>
  <si>
    <t>Nguyen</t>
  </si>
  <si>
    <t>Laguna Hills</t>
  </si>
  <si>
    <t>Jimmy Kim's Taekwondo Center (5352)</t>
  </si>
  <si>
    <t>Jimmy Kim</t>
  </si>
  <si>
    <t>Monica</t>
  </si>
  <si>
    <t>Padilla</t>
  </si>
  <si>
    <t>Champion Taekwondo Institute of Blue Island, Inc (7121)</t>
  </si>
  <si>
    <t>Javier Elizalde</t>
  </si>
  <si>
    <t>Ji-Eun</t>
  </si>
  <si>
    <t>Park</t>
  </si>
  <si>
    <t>Centennial</t>
  </si>
  <si>
    <t>Ji-Eun Park</t>
  </si>
  <si>
    <t>Nancy</t>
  </si>
  <si>
    <t>Pelayo</t>
  </si>
  <si>
    <t>Portland</t>
  </si>
  <si>
    <t>Popma</t>
  </si>
  <si>
    <t>Grand Rapids</t>
  </si>
  <si>
    <t>Mariane</t>
  </si>
  <si>
    <t>Emilie</t>
  </si>
  <si>
    <t>Richard</t>
  </si>
  <si>
    <t>Haymarket</t>
  </si>
  <si>
    <t>U.S. Tigers Taekwondo (5612)</t>
  </si>
  <si>
    <t>Dennis Kim</t>
  </si>
  <si>
    <t>Analee</t>
  </si>
  <si>
    <t>Oxnard</t>
  </si>
  <si>
    <t>Twin Tigers Martial Arts (3259)</t>
  </si>
  <si>
    <t>Mauricio Ramirez</t>
  </si>
  <si>
    <t>Sayles</t>
  </si>
  <si>
    <t>Bristol</t>
  </si>
  <si>
    <t>Molly</t>
  </si>
  <si>
    <t>University of Texas WTF Taekwondo Club (4109)</t>
  </si>
  <si>
    <t>Haley</t>
  </si>
  <si>
    <t>Kirkland</t>
  </si>
  <si>
    <t>Master Ji's Taekwondo (7056)</t>
  </si>
  <si>
    <t>Il Ji</t>
  </si>
  <si>
    <t>Hannah</t>
  </si>
  <si>
    <t>Thompkins</t>
  </si>
  <si>
    <t>Tomball</t>
  </si>
  <si>
    <t>Andreea Kovacs- Lester</t>
  </si>
  <si>
    <t>Villasenor</t>
  </si>
  <si>
    <t>Antioch</t>
  </si>
  <si>
    <t>Givans Taekwondo (4095)</t>
  </si>
  <si>
    <t>Edward Givans</t>
  </si>
  <si>
    <t>Mckenna</t>
  </si>
  <si>
    <t>Wolak</t>
  </si>
  <si>
    <t>Churchville</t>
  </si>
  <si>
    <t>U.S. Taekwondo Academy (293)</t>
  </si>
  <si>
    <t>Yong Chang</t>
  </si>
  <si>
    <t>Yim</t>
  </si>
  <si>
    <t>Zarate</t>
  </si>
  <si>
    <t>Montebello</t>
  </si>
  <si>
    <t>Haema Taekwondo Academy (7302)</t>
  </si>
  <si>
    <t>Oscar Zarate</t>
  </si>
  <si>
    <t>-67kg</t>
  </si>
  <si>
    <t>Paige</t>
  </si>
  <si>
    <t>McPherson</t>
  </si>
  <si>
    <t>Strugis</t>
  </si>
  <si>
    <t>SD</t>
  </si>
  <si>
    <t>Miriam</t>
  </si>
  <si>
    <t>Galecki</t>
  </si>
  <si>
    <t>Fairview</t>
  </si>
  <si>
    <t>Laguna Niguel</t>
  </si>
  <si>
    <t>Cecelia</t>
  </si>
  <si>
    <t>Cozza</t>
  </si>
  <si>
    <t>East-West Tae Kwon Do, Inc (2149)</t>
  </si>
  <si>
    <t>Parshotam Sharma</t>
  </si>
  <si>
    <t>Trinity</t>
  </si>
  <si>
    <t>Noble</t>
  </si>
  <si>
    <t>Boca Raton</t>
  </si>
  <si>
    <t>Vivian</t>
  </si>
  <si>
    <t>Weinman</t>
  </si>
  <si>
    <t>Arlington</t>
  </si>
  <si>
    <t>Adrenaline Taekwondo (5543)</t>
  </si>
  <si>
    <t>Adriana Gonzales</t>
  </si>
  <si>
    <t>Lim</t>
  </si>
  <si>
    <t>Austin</t>
  </si>
  <si>
    <t>Christie</t>
  </si>
  <si>
    <t>Szabla</t>
  </si>
  <si>
    <t>Mandy</t>
  </si>
  <si>
    <t>McCutcheon</t>
  </si>
  <si>
    <t>Sayuri</t>
  </si>
  <si>
    <t>Takagawa</t>
  </si>
  <si>
    <t>Arlen</t>
  </si>
  <si>
    <t>Gambrills</t>
  </si>
  <si>
    <t>Vuong's Taekwondo Center (2036)</t>
  </si>
  <si>
    <t>Chien Vuong</t>
  </si>
  <si>
    <t>Berndt</t>
  </si>
  <si>
    <t>Mehak</t>
  </si>
  <si>
    <t>Ganju</t>
  </si>
  <si>
    <t>Darian</t>
  </si>
  <si>
    <t>Moede</t>
  </si>
  <si>
    <t>Ava</t>
  </si>
  <si>
    <t>Shafie</t>
  </si>
  <si>
    <t>Hislop</t>
  </si>
  <si>
    <t>Huzjack</t>
  </si>
  <si>
    <t>Halimah</t>
  </si>
  <si>
    <t>Ouedraogo</t>
  </si>
  <si>
    <t>Rochester</t>
  </si>
  <si>
    <t>Agape Black Belt Center (7388)</t>
  </si>
  <si>
    <t>John Ra</t>
  </si>
  <si>
    <t>Nanton</t>
  </si>
  <si>
    <t>Pendleton</t>
  </si>
  <si>
    <t>IN</t>
  </si>
  <si>
    <t>Non-Affiliated - Indiana (804)</t>
  </si>
  <si>
    <t>Joseph Wrin</t>
  </si>
  <si>
    <t>Amey-Gonzalez</t>
  </si>
  <si>
    <t>Brittany</t>
  </si>
  <si>
    <t>Bendickson</t>
  </si>
  <si>
    <t>Fort Dodge</t>
  </si>
  <si>
    <t>Faiferlick Taekwondo - ICCC TKD (7170)</t>
  </si>
  <si>
    <t>Justin Faiferlick</t>
  </si>
  <si>
    <t>Castillo</t>
  </si>
  <si>
    <t>Alexia</t>
  </si>
  <si>
    <t>Hanover Park</t>
  </si>
  <si>
    <t>Chang Brothers Taekwondo Academy (6320)</t>
  </si>
  <si>
    <t>David Chang</t>
  </si>
  <si>
    <t>Dupont</t>
  </si>
  <si>
    <t>U.S. Martial Arts Center Inc (713)</t>
  </si>
  <si>
    <t>Meaghan</t>
  </si>
  <si>
    <t>Ford</t>
  </si>
  <si>
    <t>Napa</t>
  </si>
  <si>
    <t>Matt Weber</t>
  </si>
  <si>
    <t>Maria-Isbelle</t>
  </si>
  <si>
    <t>Inver Grove Heights</t>
  </si>
  <si>
    <t>Boltz's Family Martial Arts Academy (5370)</t>
  </si>
  <si>
    <t>Greg Bolton</t>
  </si>
  <si>
    <t>Alison</t>
  </si>
  <si>
    <t>Johnson</t>
  </si>
  <si>
    <t>Lucas</t>
  </si>
  <si>
    <t>House of Dragons (6138)</t>
  </si>
  <si>
    <t>Chris Adamson</t>
  </si>
  <si>
    <t>Kori</t>
  </si>
  <si>
    <t>Kelly</t>
  </si>
  <si>
    <t>Aurora</t>
  </si>
  <si>
    <t>US Taekwondo Center Aurora (6686)</t>
  </si>
  <si>
    <t>Sean Jung</t>
  </si>
  <si>
    <t>Caitlyn</t>
  </si>
  <si>
    <t>JK Martial Arts Academy (6913)</t>
  </si>
  <si>
    <t>Jung Kim</t>
  </si>
  <si>
    <t>Moriah</t>
  </si>
  <si>
    <t>Martin</t>
  </si>
  <si>
    <t>Eagle River</t>
  </si>
  <si>
    <t>AK</t>
  </si>
  <si>
    <t>Taekwondo Elite U.S.A. LLC (3537)</t>
  </si>
  <si>
    <t>Trevor Martin</t>
  </si>
  <si>
    <t>Maye</t>
  </si>
  <si>
    <t>Saint Helens</t>
  </si>
  <si>
    <t>Maye Martial Arts (5705)</t>
  </si>
  <si>
    <t>Marty Maye</t>
  </si>
  <si>
    <t>Davie</t>
  </si>
  <si>
    <t>American Tigers Martial Arts (6940)</t>
  </si>
  <si>
    <t>Orchid Lim</t>
  </si>
  <si>
    <t>Indigo</t>
  </si>
  <si>
    <t>Marilena</t>
  </si>
  <si>
    <t>Champion's Taekwondo (2323)</t>
  </si>
  <si>
    <t>Andrew Oh</t>
  </si>
  <si>
    <t>Jeong Inn Ho</t>
  </si>
  <si>
    <t>Philadelphia</t>
  </si>
  <si>
    <t>Penn Taekwondo (7371)</t>
  </si>
  <si>
    <t>Angelina Risi</t>
  </si>
  <si>
    <t>Pride</t>
  </si>
  <si>
    <t>Sterling</t>
  </si>
  <si>
    <t>Sarah Pride</t>
  </si>
  <si>
    <t>Semina</t>
  </si>
  <si>
    <t>Oak Park</t>
  </si>
  <si>
    <t>IL </t>
  </si>
  <si>
    <t>Rivera</t>
  </si>
  <si>
    <t>Portia</t>
  </si>
  <si>
    <t>Rowley</t>
  </si>
  <si>
    <t>Warren</t>
  </si>
  <si>
    <t>Nava's Martial Arts Academy (5745)</t>
  </si>
  <si>
    <t>Israel Nava</t>
  </si>
  <si>
    <t>Erin</t>
  </si>
  <si>
    <t>Teerana</t>
  </si>
  <si>
    <t>Thabthimthong</t>
  </si>
  <si>
    <t>Bethany</t>
  </si>
  <si>
    <t>Wach</t>
  </si>
  <si>
    <t>Dalton</t>
  </si>
  <si>
    <t>Peak Performance Training Center (5381)</t>
  </si>
  <si>
    <t>John Wallace</t>
  </si>
  <si>
    <t>Brynnleigh</t>
  </si>
  <si>
    <t>Zahria</t>
  </si>
  <si>
    <t>Williams</t>
  </si>
  <si>
    <t>Posen</t>
  </si>
  <si>
    <t>Jeffery Williams</t>
  </si>
  <si>
    <t>Karen</t>
  </si>
  <si>
    <t>Wilson</t>
  </si>
  <si>
    <t>Newport</t>
  </si>
  <si>
    <t>TN</t>
  </si>
  <si>
    <t>TTJC South (6831)</t>
  </si>
  <si>
    <t>Karen Wilson</t>
  </si>
  <si>
    <t>Shelby</t>
  </si>
  <si>
    <t>New Bern</t>
  </si>
  <si>
    <t>-73kg</t>
  </si>
  <si>
    <t>Madelynn</t>
  </si>
  <si>
    <t>Gorman-Shore</t>
  </si>
  <si>
    <t>Mason</t>
  </si>
  <si>
    <t>Porch</t>
  </si>
  <si>
    <t>Calle</t>
  </si>
  <si>
    <t>Woodside</t>
  </si>
  <si>
    <t>Edge Taekwondo Academy (6501)</t>
  </si>
  <si>
    <t>Sandy Arias</t>
  </si>
  <si>
    <t>Sonya</t>
  </si>
  <si>
    <t>Hutchinson</t>
  </si>
  <si>
    <t>Meza</t>
  </si>
  <si>
    <t>Wendy</t>
  </si>
  <si>
    <t>Edison</t>
  </si>
  <si>
    <t>Blanca</t>
  </si>
  <si>
    <t>Quezada</t>
  </si>
  <si>
    <t>Phoenix</t>
  </si>
  <si>
    <t>Makiah</t>
  </si>
  <si>
    <t>Bracey</t>
  </si>
  <si>
    <t>Wow Taekwondo (7751)</t>
  </si>
  <si>
    <t>Jonathan Fleming</t>
  </si>
  <si>
    <t>Abadi</t>
  </si>
  <si>
    <t>Collinsville</t>
  </si>
  <si>
    <t>Infinity Athletics (5417)</t>
  </si>
  <si>
    <t>John Szyhowski</t>
  </si>
  <si>
    <t>Tara</t>
  </si>
  <si>
    <t>Hussey</t>
  </si>
  <si>
    <t>Antonia</t>
  </si>
  <si>
    <t>Henriquez</t>
  </si>
  <si>
    <t>Midvale</t>
  </si>
  <si>
    <t>Cassie </t>
  </si>
  <si>
    <t>Abby</t>
  </si>
  <si>
    <t>Kalina</t>
  </si>
  <si>
    <t>Perham</t>
  </si>
  <si>
    <t>Detroit Lakes School of Taekwondo &amp; Kumdo (7009)</t>
  </si>
  <si>
    <t>Lucas Hulzhueter</t>
  </si>
  <si>
    <t>Keck</t>
  </si>
  <si>
    <t>Chang Lee's Taekwondo Center #3585 (3585)</t>
  </si>
  <si>
    <t>Proszek</t>
  </si>
  <si>
    <t>Marziye</t>
  </si>
  <si>
    <t>Rahimitouranposhti</t>
  </si>
  <si>
    <t>Sanaz</t>
  </si>
  <si>
    <t>Shahbazi</t>
  </si>
  <si>
    <t>Folsom</t>
  </si>
  <si>
    <t>Lee Jon Tae Kwon Do (3814)</t>
  </si>
  <si>
    <t>Stewart</t>
  </si>
  <si>
    <t>Tatum</t>
  </si>
  <si>
    <t>Downing</t>
  </si>
  <si>
    <t>Hancock</t>
  </si>
  <si>
    <t>Cardinal</t>
  </si>
  <si>
    <t>Tania</t>
  </si>
  <si>
    <t>Arcadia</t>
  </si>
  <si>
    <t>Mara</t>
  </si>
  <si>
    <t>Parks</t>
  </si>
  <si>
    <t>Sana </t>
  </si>
  <si>
    <t>Ahsan</t>
  </si>
  <si>
    <t>New Hyde Park</t>
  </si>
  <si>
    <t>White Tiger Taekwondo (6204)</t>
  </si>
  <si>
    <t>Chan Woo</t>
  </si>
  <si>
    <t>Albertina</t>
  </si>
  <si>
    <t>Camara Perez</t>
  </si>
  <si>
    <t>Laredo</t>
  </si>
  <si>
    <t>Kugar Taekwondo (5773)</t>
  </si>
  <si>
    <t>Jesse Kuhns</t>
  </si>
  <si>
    <t>Cara</t>
  </si>
  <si>
    <t>Conrad</t>
  </si>
  <si>
    <t>Cincinatti</t>
  </si>
  <si>
    <t>Pro Martial Arts - Kenwood (7390)</t>
  </si>
  <si>
    <t>Damien Hannah</t>
  </si>
  <si>
    <t>Cecilia</t>
  </si>
  <si>
    <t>Roanoke</t>
  </si>
  <si>
    <t>Daryl Rhyne</t>
  </si>
  <si>
    <t>Kaitlin</t>
  </si>
  <si>
    <t>Chapel Hill</t>
  </si>
  <si>
    <t>Davey</t>
  </si>
  <si>
    <t>Stow</t>
  </si>
  <si>
    <t>Asian Sun Taekwondo (919)</t>
  </si>
  <si>
    <t>Ryan Andrachik</t>
  </si>
  <si>
    <t>Casey</t>
  </si>
  <si>
    <t>Denham</t>
  </si>
  <si>
    <t>Hampton</t>
  </si>
  <si>
    <t>Asia</t>
  </si>
  <si>
    <t>Dofat</t>
  </si>
  <si>
    <t>Waldorf</t>
  </si>
  <si>
    <t>Team Dofat (7460)</t>
  </si>
  <si>
    <t>Randall Dofat</t>
  </si>
  <si>
    <t>Xaaran</t>
  </si>
  <si>
    <t>Dolence</t>
  </si>
  <si>
    <t>Vancouver</t>
  </si>
  <si>
    <t>Vancouver Taekwondo Academy (4172)</t>
  </si>
  <si>
    <t>William Browning</t>
  </si>
  <si>
    <t>Fehnel</t>
  </si>
  <si>
    <t>Pen Argyl</t>
  </si>
  <si>
    <t>Easton Tae Kwon Do (3522)</t>
  </si>
  <si>
    <t>Larry Gunderman</t>
  </si>
  <si>
    <t>South Riding</t>
  </si>
  <si>
    <t>Esther</t>
  </si>
  <si>
    <t>Lee's US Taekwondo (7034)</t>
  </si>
  <si>
    <t>Eun Lee</t>
  </si>
  <si>
    <t>Yoon-Se</t>
  </si>
  <si>
    <t>Non-Affiliated - Michigan (2180)</t>
  </si>
  <si>
    <t>Jae Kim</t>
  </si>
  <si>
    <t>Zeinab</t>
  </si>
  <si>
    <t>Koubeissi</t>
  </si>
  <si>
    <t>Dearborn</t>
  </si>
  <si>
    <t>Koubeissi Taekwondo School (3065)</t>
  </si>
  <si>
    <t>Ali Koubeissi</t>
  </si>
  <si>
    <t>Lam</t>
  </si>
  <si>
    <t>Schenectady</t>
  </si>
  <si>
    <t>Joe Hasan</t>
  </si>
  <si>
    <t>Lauffer</t>
  </si>
  <si>
    <t>Korin</t>
  </si>
  <si>
    <t>Madrigrano</t>
  </si>
  <si>
    <t>Union Grove</t>
  </si>
  <si>
    <t>Southport Amateur Taekwondo Association (S.A.T.A.) (5465)</t>
  </si>
  <si>
    <t>Jon Kim</t>
  </si>
  <si>
    <t>Jenna</t>
  </si>
  <si>
    <t>Miller</t>
  </si>
  <si>
    <t>Greeley</t>
  </si>
  <si>
    <t>Alexis</t>
  </si>
  <si>
    <t>Mize</t>
  </si>
  <si>
    <t>Britney</t>
  </si>
  <si>
    <t>Nichols</t>
  </si>
  <si>
    <t>Mid West City</t>
  </si>
  <si>
    <t>Grand Master Won's Taekwondo (445)</t>
  </si>
  <si>
    <t>In Won</t>
  </si>
  <si>
    <t>Gema</t>
  </si>
  <si>
    <t>Rubio</t>
  </si>
  <si>
    <t>Shafter</t>
  </si>
  <si>
    <t>Wasco Tigers Tae Kwon Do (5622)</t>
  </si>
  <si>
    <t>Alex Solorio</t>
  </si>
  <si>
    <t>Rene</t>
  </si>
  <si>
    <t>Silva</t>
  </si>
  <si>
    <t>Wiley</t>
  </si>
  <si>
    <t>Simard</t>
  </si>
  <si>
    <t>San Leandro</t>
  </si>
  <si>
    <t>Wagaman</t>
  </si>
  <si>
    <t>Morehead City</t>
  </si>
  <si>
    <t>Zhao</t>
  </si>
  <si>
    <t>Weston</t>
  </si>
  <si>
    <t>+73.1kg</t>
  </si>
  <si>
    <t>Galloway</t>
  </si>
  <si>
    <t>Denton</t>
  </si>
  <si>
    <t>Gary Galloway</t>
  </si>
  <si>
    <t>Aniela</t>
  </si>
  <si>
    <t>Gardziola</t>
  </si>
  <si>
    <t>Greenville</t>
  </si>
  <si>
    <t>Daisy</t>
  </si>
  <si>
    <t>USA Martial Arts (5893)</t>
  </si>
  <si>
    <t>Armando Garcia</t>
  </si>
  <si>
    <t>Jacobson</t>
  </si>
  <si>
    <t>Suzie</t>
  </si>
  <si>
    <t>Walgrave</t>
  </si>
  <si>
    <t>Luverne</t>
  </si>
  <si>
    <t>Madelynne</t>
  </si>
  <si>
    <t>Emporia</t>
  </si>
  <si>
    <t>Non-Affiliated - Kansas (2000)</t>
  </si>
  <si>
    <t>Brad Douglas</t>
  </si>
  <si>
    <t>Zahra</t>
  </si>
  <si>
    <t>Rebecca</t>
  </si>
  <si>
    <t>Adams</t>
  </si>
  <si>
    <t>Winterville</t>
  </si>
  <si>
    <t>Burns</t>
  </si>
  <si>
    <t>Valerie</t>
  </si>
  <si>
    <t>Figueroa</t>
  </si>
  <si>
    <t>Elie</t>
  </si>
  <si>
    <t>Baier</t>
  </si>
  <si>
    <t>Newalla</t>
  </si>
  <si>
    <t>Angelic</t>
  </si>
  <si>
    <t>Arana</t>
  </si>
  <si>
    <t>Megan</t>
  </si>
  <si>
    <t>Carswell</t>
  </si>
  <si>
    <t>Tyler</t>
  </si>
  <si>
    <t>Creese</t>
  </si>
  <si>
    <t>New Castle</t>
  </si>
  <si>
    <t>Adriana</t>
  </si>
  <si>
    <t>Brooklynn</t>
  </si>
  <si>
    <t>Guthery</t>
  </si>
  <si>
    <t>Spring</t>
  </si>
  <si>
    <t>Kaitline</t>
  </si>
  <si>
    <t>Horvath</t>
  </si>
  <si>
    <t>McGarvey</t>
  </si>
  <si>
    <t>Fairbank</t>
  </si>
  <si>
    <t>Peak Performance Martial Arts of Iowa (74)</t>
  </si>
  <si>
    <t>Russell O'Connell</t>
  </si>
  <si>
    <t>Mootrey</t>
  </si>
  <si>
    <t>Rensselaer</t>
  </si>
  <si>
    <t>Eryn</t>
  </si>
  <si>
    <t>Redmonsteed</t>
  </si>
  <si>
    <t>Richardson</t>
  </si>
  <si>
    <t>Lodi</t>
  </si>
  <si>
    <t>Cutting Edge Martial Arts (5890)</t>
  </si>
  <si>
    <t>John Lo</t>
  </si>
  <si>
    <t>Hazel</t>
  </si>
  <si>
    <t>Schira</t>
  </si>
  <si>
    <t>Mosinee</t>
  </si>
  <si>
    <t>Todd</t>
  </si>
  <si>
    <t>Marietta</t>
  </si>
  <si>
    <t>Alanna Todd</t>
  </si>
  <si>
    <t>West </t>
  </si>
  <si>
    <t>Delton</t>
  </si>
  <si>
    <t>Alex Minghine</t>
  </si>
  <si>
    <t>Westfall</t>
  </si>
  <si>
    <t>Fuquay Varina</t>
  </si>
  <si>
    <t>White Tiger Taekwondo &amp; Martial Arts (3832)</t>
  </si>
  <si>
    <t>Rondy Mckee</t>
  </si>
  <si>
    <t>Fujairah Open</t>
  </si>
  <si>
    <t>Cyprus Open Bonus Points</t>
  </si>
  <si>
    <t>Nigeria Open</t>
  </si>
  <si>
    <t>Egypt Open</t>
  </si>
  <si>
    <t>Slovenia Open</t>
  </si>
  <si>
    <t>DR Open Bonus Points</t>
  </si>
  <si>
    <t>Dutch Open</t>
  </si>
  <si>
    <t xml:space="preserve">Male Senior </t>
  </si>
  <si>
    <t>-54kg</t>
  </si>
  <si>
    <t>David</t>
  </si>
  <si>
    <t>Colorado Springs</t>
  </si>
  <si>
    <t>Omar</t>
  </si>
  <si>
    <t>Ortiz</t>
  </si>
  <si>
    <t>Alamo</t>
  </si>
  <si>
    <t>Olympic Warriors Taekwondo (5946)</t>
  </si>
  <si>
    <t>Fabian Cortez</t>
  </si>
  <si>
    <t>Sharif</t>
  </si>
  <si>
    <t>Salim</t>
  </si>
  <si>
    <t>Redondo Beach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</si>
  <si>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</si>
  <si>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Jake</t>
  </si>
  <si>
    <t>Seo</t>
  </si>
  <si>
    <t>Elite Martial Arts (5884)</t>
  </si>
  <si>
    <t>Min Seo</t>
  </si>
  <si>
    <t>Jesse</t>
  </si>
  <si>
    <t>Reymoore</t>
  </si>
  <si>
    <t>Santos</t>
  </si>
  <si>
    <t>Reymoore Santos</t>
  </si>
  <si>
    <t>Hadi</t>
  </si>
  <si>
    <t>Zreik</t>
  </si>
  <si>
    <t>Deaborn</t>
  </si>
  <si>
    <t>Zreik's Taekwondo School (808)</t>
  </si>
  <si>
    <t>Kassem Zreik</t>
  </si>
  <si>
    <t>Aldrian</t>
  </si>
  <si>
    <t>Haguisan</t>
  </si>
  <si>
    <t>Anaheim</t>
  </si>
  <si>
    <t>American Tigers Inc (6385)</t>
  </si>
  <si>
    <t>David Kwak</t>
  </si>
  <si>
    <t>Marcelo</t>
  </si>
  <si>
    <t>Andrews</t>
  </si>
  <si>
    <t>Lehigh Acres</t>
  </si>
  <si>
    <t>World Championship Taekwondo (7257)</t>
  </si>
  <si>
    <t>Toby Oliver</t>
  </si>
  <si>
    <t>James</t>
  </si>
  <si>
    <t>Howe</t>
  </si>
  <si>
    <t>Kavin</t>
  </si>
  <si>
    <t>Tarqui</t>
  </si>
  <si>
    <t>Long</t>
  </si>
  <si>
    <t>Justin</t>
  </si>
  <si>
    <t>Chan</t>
  </si>
  <si>
    <t>Tran</t>
  </si>
  <si>
    <t>Melvy</t>
  </si>
  <si>
    <t>Alvarez</t>
  </si>
  <si>
    <t>Cos Cob</t>
  </si>
  <si>
    <t>Non-Affiliated - Connecticut (1949)</t>
  </si>
  <si>
    <t>Marina Aguero</t>
  </si>
  <si>
    <t>Gage</t>
  </si>
  <si>
    <t>Legaspi</t>
  </si>
  <si>
    <t>Manuel</t>
  </si>
  <si>
    <t>Aguilar</t>
  </si>
  <si>
    <t>Zachary</t>
  </si>
  <si>
    <t>Gosnell</t>
  </si>
  <si>
    <t>Joshua</t>
  </si>
  <si>
    <t>Luu</t>
  </si>
  <si>
    <t>Grand Prarie</t>
  </si>
  <si>
    <t>Farfan's Taekwondo (6677)</t>
  </si>
  <si>
    <t>Erk Farfan</t>
  </si>
  <si>
    <t>Marc </t>
  </si>
  <si>
    <t>Master Oh's Taekwondo (7697)</t>
  </si>
  <si>
    <t>Van</t>
  </si>
  <si>
    <t>Bactista</t>
  </si>
  <si>
    <t>South Pasdena</t>
  </si>
  <si>
    <t>Edward</t>
  </si>
  <si>
    <t>Bahena</t>
  </si>
  <si>
    <t>Balestracci</t>
  </si>
  <si>
    <t>Andrew</t>
  </si>
  <si>
    <t>Lancaster</t>
  </si>
  <si>
    <t>TaekwondoNetwork (5644)</t>
  </si>
  <si>
    <t>Stephen Kirby</t>
  </si>
  <si>
    <t>Christopher</t>
  </si>
  <si>
    <t>Alon</t>
  </si>
  <si>
    <t>Reyes</t>
  </si>
  <si>
    <t>Chatsworth</t>
  </si>
  <si>
    <t>Torres</t>
  </si>
  <si>
    <t>Harwood Heights</t>
  </si>
  <si>
    <t>Jonathan</t>
  </si>
  <si>
    <t>Bao</t>
  </si>
  <si>
    <t>Monterey Park</t>
  </si>
  <si>
    <t>Prestige Martial Arts &amp; Mentorship (7672)</t>
  </si>
  <si>
    <t>Nam Ngo</t>
  </si>
  <si>
    <t>Alfonso</t>
  </si>
  <si>
    <t>Zavala</t>
  </si>
  <si>
    <t>Steven</t>
  </si>
  <si>
    <t>Fermin</t>
  </si>
  <si>
    <t>Corona Queens</t>
  </si>
  <si>
    <t>Ricardo</t>
  </si>
  <si>
    <t>Rangel</t>
  </si>
  <si>
    <t>Bayonne</t>
  </si>
  <si>
    <t>Dong Keun Park Taekwondo Dojang, Inc (180)</t>
  </si>
  <si>
    <t>Dong Park</t>
  </si>
  <si>
    <t>Grant</t>
  </si>
  <si>
    <t>McLellan</t>
  </si>
  <si>
    <t>Moreno Valley</t>
  </si>
  <si>
    <t>High Kick Taekwondo (7821)</t>
  </si>
  <si>
    <t>Mario Jose</t>
  </si>
  <si>
    <t>John</t>
  </si>
  <si>
    <t>Lantino</t>
  </si>
  <si>
    <t>Seaford</t>
  </si>
  <si>
    <t>Parviz</t>
  </si>
  <si>
    <t>Hashimov</t>
  </si>
  <si>
    <t>Kurvanbai Abdukadyrov</t>
  </si>
  <si>
    <t>Benjamin</t>
  </si>
  <si>
    <t>Aguon</t>
  </si>
  <si>
    <t>Brandon</t>
  </si>
  <si>
    <t>Bactat</t>
  </si>
  <si>
    <t>Hoffman Estates</t>
  </si>
  <si>
    <t>Vincent</t>
  </si>
  <si>
    <t>Bui</t>
  </si>
  <si>
    <t>Menifee</t>
  </si>
  <si>
    <t>Jerethom Go</t>
  </si>
  <si>
    <t>Miguel</t>
  </si>
  <si>
    <t>Campos</t>
  </si>
  <si>
    <t>Liberty</t>
  </si>
  <si>
    <t>Casillas</t>
  </si>
  <si>
    <t>Kids Club Martial Arts (7564)</t>
  </si>
  <si>
    <t>Franco Parchmento</t>
  </si>
  <si>
    <t>Diego</t>
  </si>
  <si>
    <t>Castro</t>
  </si>
  <si>
    <t>Albert</t>
  </si>
  <si>
    <t>University of Southern California Taekwondo (5951)</t>
  </si>
  <si>
    <t>Spyro Spears</t>
  </si>
  <si>
    <t>Cole</t>
  </si>
  <si>
    <t>Tinh</t>
  </si>
  <si>
    <t>Santa Ana</t>
  </si>
  <si>
    <t>UCI Taekwondo (7707)</t>
  </si>
  <si>
    <t>Escobedo</t>
  </si>
  <si>
    <t>Edinburg </t>
  </si>
  <si>
    <t>Hamza</t>
  </si>
  <si>
    <t>Ewing</t>
  </si>
  <si>
    <t>Germentown</t>
  </si>
  <si>
    <t>Capital Martial Arts (6493)</t>
  </si>
  <si>
    <t>Khaled Saleh</t>
  </si>
  <si>
    <t>Bilal</t>
  </si>
  <si>
    <t>Hasan</t>
  </si>
  <si>
    <t>Mukilteo</t>
  </si>
  <si>
    <t>Osman</t>
  </si>
  <si>
    <t>Heredia</t>
  </si>
  <si>
    <t>Rylee</t>
  </si>
  <si>
    <t>Hermanson</t>
  </si>
  <si>
    <t>Mandan</t>
  </si>
  <si>
    <t>ND</t>
  </si>
  <si>
    <t>Non-Affiliated - North Dakota (2562)</t>
  </si>
  <si>
    <t>Ted Fitzsimmons</t>
  </si>
  <si>
    <t>Davis</t>
  </si>
  <si>
    <t>Hill</t>
  </si>
  <si>
    <t>Palmer Lake</t>
  </si>
  <si>
    <t>Bret Mischlich</t>
  </si>
  <si>
    <t>Herndon</t>
  </si>
  <si>
    <t>Peak Performance VA (6852)</t>
  </si>
  <si>
    <t>Scott Snow</t>
  </si>
  <si>
    <t>Samuel</t>
  </si>
  <si>
    <t>Kelley</t>
  </si>
  <si>
    <t>Huntsville</t>
  </si>
  <si>
    <t>AL</t>
  </si>
  <si>
    <t>Non-Affiliated - Alabama (2057)</t>
  </si>
  <si>
    <t>Otis Burwell</t>
  </si>
  <si>
    <t>Ian</t>
  </si>
  <si>
    <t>San Clemente</t>
  </si>
  <si>
    <t>Sunrise Taekwondo Inc (2078)</t>
  </si>
  <si>
    <t>Joon Kim</t>
  </si>
  <si>
    <t>Ryan</t>
  </si>
  <si>
    <t>Youngchan</t>
  </si>
  <si>
    <t>Jun Yoo</t>
  </si>
  <si>
    <t>Kai</t>
  </si>
  <si>
    <t>Markman</t>
  </si>
  <si>
    <t>Kapaa</t>
  </si>
  <si>
    <t>Non-Affiliated - Hawaii (188)</t>
  </si>
  <si>
    <t>Jack Markman</t>
  </si>
  <si>
    <t>Yahir</t>
  </si>
  <si>
    <t>Mata</t>
  </si>
  <si>
    <t>Saito Martial Arts (7174)</t>
  </si>
  <si>
    <t>Luis Saito</t>
  </si>
  <si>
    <t>Luke</t>
  </si>
  <si>
    <t>McCartney</t>
  </si>
  <si>
    <t>Enola</t>
  </si>
  <si>
    <t>Kevin</t>
  </si>
  <si>
    <t>McClaren</t>
  </si>
  <si>
    <t>Matthew</t>
  </si>
  <si>
    <t>Ultimate Taekwondo Training Center (5925)</t>
  </si>
  <si>
    <t>Serapio Medina</t>
  </si>
  <si>
    <t>Alex</t>
  </si>
  <si>
    <t>Mendez</t>
  </si>
  <si>
    <t>Villa's Taekwondo Studio (569)</t>
  </si>
  <si>
    <t>Gus Villa</t>
  </si>
  <si>
    <t>Ross</t>
  </si>
  <si>
    <t>Moore</t>
  </si>
  <si>
    <t>Nathan</t>
  </si>
  <si>
    <t>Juancarlos</t>
  </si>
  <si>
    <t>Norzagary-Garcia</t>
  </si>
  <si>
    <t>Midwest Tae Kwon Do (537)</t>
  </si>
  <si>
    <t>Russell Gale</t>
  </si>
  <si>
    <t>Joseph</t>
  </si>
  <si>
    <t>Ong</t>
  </si>
  <si>
    <t>Manila Taekwondo (6967)</t>
  </si>
  <si>
    <t>Henry Cruz</t>
  </si>
  <si>
    <t>Andres</t>
  </si>
  <si>
    <t>Otero</t>
  </si>
  <si>
    <t>Dylan</t>
  </si>
  <si>
    <t>Pabo</t>
  </si>
  <si>
    <t>Taema Taekwondo (6029)</t>
  </si>
  <si>
    <t>Andrew Suh</t>
  </si>
  <si>
    <t>Keoni</t>
  </si>
  <si>
    <t>Paoner</t>
  </si>
  <si>
    <t>Upland</t>
  </si>
  <si>
    <t>Payman</t>
  </si>
  <si>
    <t>Rahmani</t>
  </si>
  <si>
    <t>Iya Taekwondo (6552)</t>
  </si>
  <si>
    <t>Xai Ior</t>
  </si>
  <si>
    <t>Brett</t>
  </si>
  <si>
    <t>Scheidt</t>
  </si>
  <si>
    <t>Eagle</t>
  </si>
  <si>
    <t>Song's Elite Martial Arts Academy (7538)</t>
  </si>
  <si>
    <t>Han Lee</t>
  </si>
  <si>
    <t>Shon</t>
  </si>
  <si>
    <t>Master Shons Tae Kwon Do (6886)</t>
  </si>
  <si>
    <t>Shuhait</t>
  </si>
  <si>
    <t>Purceville</t>
  </si>
  <si>
    <t>Damien</t>
  </si>
  <si>
    <t>Whispell</t>
  </si>
  <si>
    <t>World Champion Champion Taekwondo Inc (6765)</t>
  </si>
  <si>
    <t>Byoung Kim</t>
  </si>
  <si>
    <t>Seth</t>
  </si>
  <si>
    <t>Wilder</t>
  </si>
  <si>
    <t>Frisco</t>
  </si>
  <si>
    <t>Jarrod</t>
  </si>
  <si>
    <t>Port Orange </t>
  </si>
  <si>
    <t>Kyler</t>
  </si>
  <si>
    <t>Wozniak</t>
  </si>
  <si>
    <t>-58kg</t>
  </si>
  <si>
    <t>Damian</t>
  </si>
  <si>
    <t>Villa</t>
  </si>
  <si>
    <t>Octavio Villa</t>
  </si>
  <si>
    <t>Gianni</t>
  </si>
  <si>
    <t>Corsi</t>
  </si>
  <si>
    <t>Clark</t>
  </si>
  <si>
    <t>Saline</t>
  </si>
  <si>
    <t>Kicks TKD &amp; Fitness Centers (641)</t>
  </si>
  <si>
    <t>Mike Rose</t>
  </si>
  <si>
    <t>Davila</t>
  </si>
  <si>
    <t>Davila Taekwondo (7166)</t>
  </si>
  <si>
    <t>Eduardo Davila</t>
  </si>
  <si>
    <t>Jalan</t>
  </si>
  <si>
    <t>Gibson</t>
  </si>
  <si>
    <t>Bolingbrook</t>
  </si>
  <si>
    <t>Isaak</t>
  </si>
  <si>
    <t>Broche</t>
  </si>
  <si>
    <t>Castle Pines</t>
  </si>
  <si>
    <t>Elite Performance Taekwondo (7189)</t>
  </si>
  <si>
    <t>Ron Broche</t>
  </si>
  <si>
    <t>Alejandro</t>
  </si>
  <si>
    <t>Bravo</t>
  </si>
  <si>
    <t>Miyagishima</t>
  </si>
  <si>
    <t>Woodland Hills</t>
  </si>
  <si>
    <t>Guzman-Lopez</t>
  </si>
  <si>
    <t>Jamaica</t>
  </si>
  <si>
    <t>Rafael Torres</t>
  </si>
  <si>
    <t>George</t>
  </si>
  <si>
    <t>Preston</t>
  </si>
  <si>
    <t>Cary</t>
  </si>
  <si>
    <t>Soo Young Kim</t>
  </si>
  <si>
    <t>Malik</t>
  </si>
  <si>
    <t>Dobson</t>
  </si>
  <si>
    <t>Vuong-Salamanca</t>
  </si>
  <si>
    <t>Jonesboro</t>
  </si>
  <si>
    <t>Eric Laurin</t>
  </si>
  <si>
    <t>Isaac</t>
  </si>
  <si>
    <t>Weintraub</t>
  </si>
  <si>
    <t>Gorkhali</t>
  </si>
  <si>
    <t>Waterford</t>
  </si>
  <si>
    <t>Jyoti Everest Taekwondo Association (6598)</t>
  </si>
  <si>
    <t>Love Gorkhali</t>
  </si>
  <si>
    <t>San Diego</t>
  </si>
  <si>
    <t>Eric</t>
  </si>
  <si>
    <t>Cissel</t>
  </si>
  <si>
    <t>Crofton</t>
  </si>
  <si>
    <t>Julian</t>
  </si>
  <si>
    <t>Pollifrone</t>
  </si>
  <si>
    <t>Du</t>
  </si>
  <si>
    <t>Nam</t>
  </si>
  <si>
    <t>Quakertown</t>
  </si>
  <si>
    <t>Patton</t>
  </si>
  <si>
    <t>Tristan</t>
  </si>
  <si>
    <t>Simonds</t>
  </si>
  <si>
    <t>Bayside</t>
  </si>
  <si>
    <t>Pro Aim Taekwondo (7131)</t>
  </si>
  <si>
    <t>Jungjin Kim</t>
  </si>
  <si>
    <t>Arya</t>
  </si>
  <si>
    <t>Rezadoost</t>
  </si>
  <si>
    <t>Gainesville</t>
  </si>
  <si>
    <t>Male Senior </t>
  </si>
  <si>
    <t>Arihant</t>
  </si>
  <si>
    <t>Gadgade</t>
  </si>
  <si>
    <t>Liam</t>
  </si>
  <si>
    <t>McCracken</t>
  </si>
  <si>
    <t>Adrian Gonzales</t>
  </si>
  <si>
    <t>Emond</t>
  </si>
  <si>
    <t>Jesus</t>
  </si>
  <si>
    <t>Gutierrez</t>
  </si>
  <si>
    <t>Streamwood</t>
  </si>
  <si>
    <t>Noah</t>
  </si>
  <si>
    <t>Garrett</t>
  </si>
  <si>
    <t>Batt</t>
  </si>
  <si>
    <t>Ashburn</t>
  </si>
  <si>
    <t>Ali</t>
  </si>
  <si>
    <t>Hasanein</t>
  </si>
  <si>
    <t>The Colony</t>
  </si>
  <si>
    <t>Heerema</t>
  </si>
  <si>
    <t>Tallmadge</t>
  </si>
  <si>
    <t>Herschel</t>
  </si>
  <si>
    <t>Kovacs</t>
  </si>
  <si>
    <t>Virginia Beach</t>
  </si>
  <si>
    <t>Park's Taekwondo Academy (5318)</t>
  </si>
  <si>
    <t>Charles Park</t>
  </si>
  <si>
    <t>Chase</t>
  </si>
  <si>
    <t>Pavone</t>
  </si>
  <si>
    <t>Cave Creek</t>
  </si>
  <si>
    <t>Fort Myers</t>
  </si>
  <si>
    <t>Brook</t>
  </si>
  <si>
    <t>Atterberry</t>
  </si>
  <si>
    <t>Juan</t>
  </si>
  <si>
    <t>Esquivel</t>
  </si>
  <si>
    <t>Stockton</t>
  </si>
  <si>
    <t>Lord</t>
  </si>
  <si>
    <t>Miguell</t>
  </si>
  <si>
    <t>Sanchez</t>
  </si>
  <si>
    <t>Camden</t>
  </si>
  <si>
    <t>Yukki</t>
  </si>
  <si>
    <t>Hector</t>
  </si>
  <si>
    <t>Cuautle</t>
  </si>
  <si>
    <t>Julio</t>
  </si>
  <si>
    <t>Quintanilla Jr.</t>
  </si>
  <si>
    <t>San Juan</t>
  </si>
  <si>
    <t>Shukri</t>
  </si>
  <si>
    <t>Abotteen</t>
  </si>
  <si>
    <t>Pompano Beach</t>
  </si>
  <si>
    <t>G3 American Martial Arts (7126)</t>
  </si>
  <si>
    <t>Lucas Rodrigues</t>
  </si>
  <si>
    <t>CA </t>
  </si>
  <si>
    <t>Aguila's Taekwondo Association (1689)</t>
  </si>
  <si>
    <t>Manuel Aguila</t>
  </si>
  <si>
    <t>Behrens</t>
  </si>
  <si>
    <t>Derrick Kwak</t>
  </si>
  <si>
    <t>Charles Conan</t>
  </si>
  <si>
    <t>Belandres</t>
  </si>
  <si>
    <t>Fairfield</t>
  </si>
  <si>
    <t>Ben</t>
  </si>
  <si>
    <t>Bouckaert</t>
  </si>
  <si>
    <t>Arnold</t>
  </si>
  <si>
    <t>Lionel</t>
  </si>
  <si>
    <t>Breaux</t>
  </si>
  <si>
    <t>Garland</t>
  </si>
  <si>
    <t>Tony Cabrera</t>
  </si>
  <si>
    <t>Bretz</t>
  </si>
  <si>
    <t>Hilliard</t>
  </si>
  <si>
    <t>Total Taekwondo &amp; Fitness, LLC (3777)</t>
  </si>
  <si>
    <t>Christina Bayley</t>
  </si>
  <si>
    <t>Quincy</t>
  </si>
  <si>
    <t>Brockett</t>
  </si>
  <si>
    <t>Castilla</t>
  </si>
  <si>
    <t>United States Military Academy Taekwondo Team (5602)</t>
  </si>
  <si>
    <t>Moroni</t>
  </si>
  <si>
    <t>Olympic TKD Academy (6898)</t>
  </si>
  <si>
    <t>Walter Castillo</t>
  </si>
  <si>
    <t>YIC Taekwondo (5309)</t>
  </si>
  <si>
    <t>Young Cheon</t>
  </si>
  <si>
    <t>Adolfo</t>
  </si>
  <si>
    <t>Delgado</t>
  </si>
  <si>
    <t>Tamsir</t>
  </si>
  <si>
    <t>Diagne</t>
  </si>
  <si>
    <t>Taekwondo Warriors (6383)</t>
  </si>
  <si>
    <t>Raj Rajput</t>
  </si>
  <si>
    <t>The World Class Tigereye Taekwondo (7527)</t>
  </si>
  <si>
    <t>Han Jin Do</t>
  </si>
  <si>
    <t>Emiliano</t>
  </si>
  <si>
    <t>Echeverria</t>
  </si>
  <si>
    <t>Non-Affiliated -  Texas (1081)</t>
  </si>
  <si>
    <t>James Park</t>
  </si>
  <si>
    <t>Philip</t>
  </si>
  <si>
    <t>El-Chemali</t>
  </si>
  <si>
    <t>Roseville</t>
  </si>
  <si>
    <t>Clint Robinson</t>
  </si>
  <si>
    <t>Victor</t>
  </si>
  <si>
    <t>Elliot</t>
  </si>
  <si>
    <t>Iron Horse Taekwondo Academy (5815)</t>
  </si>
  <si>
    <t>Chul Kim</t>
  </si>
  <si>
    <t>Jalen</t>
  </si>
  <si>
    <t>Ferrer</t>
  </si>
  <si>
    <t>Galea</t>
  </si>
  <si>
    <t>Tony</t>
  </si>
  <si>
    <t>Gause</t>
  </si>
  <si>
    <t>Clifton</t>
  </si>
  <si>
    <t>Gomez Jr.</t>
  </si>
  <si>
    <t>Skokie</t>
  </si>
  <si>
    <t>Revolution Taekwondo TC (5751)</t>
  </si>
  <si>
    <t>Krasimir Rusev</t>
  </si>
  <si>
    <t>Tomas</t>
  </si>
  <si>
    <t>Gonzalez Jr.</t>
  </si>
  <si>
    <t>Aldrich</t>
  </si>
  <si>
    <t>Aanheim</t>
  </si>
  <si>
    <t>Charlie</t>
  </si>
  <si>
    <t>Hartwell</t>
  </si>
  <si>
    <t>Heppe</t>
  </si>
  <si>
    <t>Akron</t>
  </si>
  <si>
    <t>Francesco</t>
  </si>
  <si>
    <t>Hernandez Yaya</t>
  </si>
  <si>
    <t>USA Taekwondo School (7362)</t>
  </si>
  <si>
    <t>Joong Suh</t>
  </si>
  <si>
    <t>Luciano</t>
  </si>
  <si>
    <t>Allen</t>
  </si>
  <si>
    <t>Ho</t>
  </si>
  <si>
    <t>Arnold </t>
  </si>
  <si>
    <t>Payton</t>
  </si>
  <si>
    <t>Hotta</t>
  </si>
  <si>
    <t>Waipahu</t>
  </si>
  <si>
    <t>Kyle</t>
  </si>
  <si>
    <t>Huang</t>
  </si>
  <si>
    <t>Oakland Gardens</t>
  </si>
  <si>
    <t>Ben </t>
  </si>
  <si>
    <t>Hudgins</t>
  </si>
  <si>
    <t>Non-Affiliated - Oklahoma (1118)</t>
  </si>
  <si>
    <t>Todd Sexton</t>
  </si>
  <si>
    <t>Hulongbayan</t>
  </si>
  <si>
    <t>Korean Academy of Taekwondo #3447 (3447)</t>
  </si>
  <si>
    <t>Bill Pottle</t>
  </si>
  <si>
    <t>Shinua</t>
  </si>
  <si>
    <t>Hurtado</t>
  </si>
  <si>
    <t>Kapolei</t>
  </si>
  <si>
    <t>Brian MCcutcheon</t>
  </si>
  <si>
    <t>Maxwell</t>
  </si>
  <si>
    <t>Hyland</t>
  </si>
  <si>
    <t>US Taekwondo Center (6725)</t>
  </si>
  <si>
    <t>David Chanwoo</t>
  </si>
  <si>
    <t>Young Kil Kim</t>
  </si>
  <si>
    <t>Nicholas</t>
  </si>
  <si>
    <t>Krawczyk</t>
  </si>
  <si>
    <t>Milwaukee</t>
  </si>
  <si>
    <t>JK Lee Black Belt Academy (6712)</t>
  </si>
  <si>
    <t>Duke Lee</t>
  </si>
  <si>
    <t>Laudan</t>
  </si>
  <si>
    <t>Viet</t>
  </si>
  <si>
    <t>Jaehyung</t>
  </si>
  <si>
    <t>Kun Yi</t>
  </si>
  <si>
    <t>Travis</t>
  </si>
  <si>
    <t>Christian</t>
  </si>
  <si>
    <t>Liu</t>
  </si>
  <si>
    <t>Santiago</t>
  </si>
  <si>
    <t>Lopez Bate</t>
  </si>
  <si>
    <t>Bill Gibbs</t>
  </si>
  <si>
    <t>Iain</t>
  </si>
  <si>
    <t>Mackai</t>
  </si>
  <si>
    <t>Corbett</t>
  </si>
  <si>
    <t>Marvin</t>
  </si>
  <si>
    <t>Manulat</t>
  </si>
  <si>
    <t>Rafael</t>
  </si>
  <si>
    <t>Marquez</t>
  </si>
  <si>
    <t>Christopher Covert</t>
  </si>
  <si>
    <t>Kaihan</t>
  </si>
  <si>
    <t>Modafai</t>
  </si>
  <si>
    <t>Oakland</t>
  </si>
  <si>
    <t>Darian </t>
  </si>
  <si>
    <t>Johnny</t>
  </si>
  <si>
    <t>Kansas City</t>
  </si>
  <si>
    <t>Fastkick Martial Arts &amp; Sport Taekwondo (6023)</t>
  </si>
  <si>
    <t>Daniel Doering</t>
  </si>
  <si>
    <t>Bernardo</t>
  </si>
  <si>
    <t>Norzagaray-Garcia</t>
  </si>
  <si>
    <t>Osafo</t>
  </si>
  <si>
    <t>Ivan</t>
  </si>
  <si>
    <t>Pagan Maldonado</t>
  </si>
  <si>
    <t>Boulder</t>
  </si>
  <si>
    <t>David Lee</t>
  </si>
  <si>
    <t>Ha Kyung</t>
  </si>
  <si>
    <t>Dongjay</t>
  </si>
  <si>
    <t>Perez</t>
  </si>
  <si>
    <t>Yasmel</t>
  </si>
  <si>
    <t>Denver</t>
  </si>
  <si>
    <t>Master Yosvany Taekwondo (6164)</t>
  </si>
  <si>
    <t>Yosvany Perez</t>
  </si>
  <si>
    <t>Pitts</t>
  </si>
  <si>
    <t>Prieto</t>
  </si>
  <si>
    <t>Kaleb</t>
  </si>
  <si>
    <t>Reis</t>
  </si>
  <si>
    <t>Coconut Creek</t>
  </si>
  <si>
    <t>Araw</t>
  </si>
  <si>
    <t>Jorge</t>
  </si>
  <si>
    <t>Romero</t>
  </si>
  <si>
    <t>Shoreacres</t>
  </si>
  <si>
    <t>Xcel Taekwondo Academy (5735)</t>
  </si>
  <si>
    <t>Jesus Armendariz</t>
  </si>
  <si>
    <t>Gabino</t>
  </si>
  <si>
    <t>Colby</t>
  </si>
  <si>
    <t>Southborough</t>
  </si>
  <si>
    <t>Viet Nguyen</t>
  </si>
  <si>
    <t>Russell</t>
  </si>
  <si>
    <t>Sambrano</t>
  </si>
  <si>
    <t>Tracy</t>
  </si>
  <si>
    <t>Chino Cruz</t>
  </si>
  <si>
    <t>Adrey</t>
  </si>
  <si>
    <t>Schoenburg</t>
  </si>
  <si>
    <t>Fresno Black Belt Center/Fresno BBC (6004)</t>
  </si>
  <si>
    <t>Chang Kim</t>
  </si>
  <si>
    <t>Gavin</t>
  </si>
  <si>
    <t>Seaton</t>
  </si>
  <si>
    <t>Jehoon</t>
  </si>
  <si>
    <t>Charleston</t>
  </si>
  <si>
    <t>Silla</t>
  </si>
  <si>
    <t>Astoria</t>
  </si>
  <si>
    <t>Timothy</t>
  </si>
  <si>
    <t>Snow</t>
  </si>
  <si>
    <t>Nokesville</t>
  </si>
  <si>
    <t>Daren</t>
  </si>
  <si>
    <t>Soy</t>
  </si>
  <si>
    <t>Lowell</t>
  </si>
  <si>
    <t>T.A.S. Black Belt Academy, Inc (5550)</t>
  </si>
  <si>
    <t>Richard An</t>
  </si>
  <si>
    <t>Praveen</t>
  </si>
  <si>
    <t>Srinivasan</t>
  </si>
  <si>
    <t>Randolph</t>
  </si>
  <si>
    <t>Qichen</t>
  </si>
  <si>
    <t>Tang</t>
  </si>
  <si>
    <t>Valeri</t>
  </si>
  <si>
    <t>Tavadyan</t>
  </si>
  <si>
    <t>Sherman Oaks</t>
  </si>
  <si>
    <t>Lions Taekwondo Academy (7208)</t>
  </si>
  <si>
    <t>Edvart Warzhapetian</t>
  </si>
  <si>
    <t>Yufei</t>
  </si>
  <si>
    <t>Tian</t>
  </si>
  <si>
    <t>Boxborough </t>
  </si>
  <si>
    <t>Topham</t>
  </si>
  <si>
    <t>Newport News</t>
  </si>
  <si>
    <t>Gus</t>
  </si>
  <si>
    <t>Nathaniel</t>
  </si>
  <si>
    <t>Willis</t>
  </si>
  <si>
    <t>The Woodlands</t>
  </si>
  <si>
    <t>Cho's Taekwondo Academy (6581)</t>
  </si>
  <si>
    <t>Paul Cho</t>
  </si>
  <si>
    <t>Jayden</t>
  </si>
  <si>
    <t>Velocity Taekwondo Center (5621)</t>
  </si>
  <si>
    <t>David Pelham</t>
  </si>
  <si>
    <t>Yen</t>
  </si>
  <si>
    <t>Providence</t>
  </si>
  <si>
    <t>RI</t>
  </si>
  <si>
    <t>Zidbeck</t>
  </si>
  <si>
    <t>-63kg</t>
  </si>
  <si>
    <t>Kirk</t>
  </si>
  <si>
    <t>El Chemali</t>
  </si>
  <si>
    <t>Luis</t>
  </si>
  <si>
    <t>Orozco</t>
  </si>
  <si>
    <t>William</t>
  </si>
  <si>
    <t>Trenton</t>
  </si>
  <si>
    <t>Alberts</t>
  </si>
  <si>
    <t>Vuong Salamanca</t>
  </si>
  <si>
    <t>Gabriel</t>
  </si>
  <si>
    <t>Marques</t>
  </si>
  <si>
    <t>Vogel</t>
  </si>
  <si>
    <t>North Vernon</t>
  </si>
  <si>
    <t>Karen Bowman</t>
  </si>
  <si>
    <t>Centonze</t>
  </si>
  <si>
    <t>Teresa Throckmorton</t>
  </si>
  <si>
    <t>Isaiah</t>
  </si>
  <si>
    <t>Muhammad</t>
  </si>
  <si>
    <t>Edgard</t>
  </si>
  <si>
    <t>Andre DeOlviera</t>
  </si>
  <si>
    <t>Schmidt</t>
  </si>
  <si>
    <t>Amissville</t>
  </si>
  <si>
    <t>Mitchel</t>
  </si>
  <si>
    <t>Floding</t>
  </si>
  <si>
    <t>McHaney</t>
  </si>
  <si>
    <t>Glassboro</t>
  </si>
  <si>
    <t>Non-Affiliated - New Jersey (1573)</t>
  </si>
  <si>
    <t>Hyun Ju</t>
  </si>
  <si>
    <t>Sean</t>
  </si>
  <si>
    <t>Gory</t>
  </si>
  <si>
    <t>Avi</t>
  </si>
  <si>
    <t>Evains</t>
  </si>
  <si>
    <t>Francois</t>
  </si>
  <si>
    <t>Malcolm </t>
  </si>
  <si>
    <t>Nolbert</t>
  </si>
  <si>
    <t>Andre</t>
  </si>
  <si>
    <t>Bryant</t>
  </si>
  <si>
    <t>Derrick</t>
  </si>
  <si>
    <t>Kwak Jr.</t>
  </si>
  <si>
    <t>Mondern Day Knights (1149)</t>
  </si>
  <si>
    <t>Lorenzo</t>
  </si>
  <si>
    <t>Ortega</t>
  </si>
  <si>
    <t>Galt</t>
  </si>
  <si>
    <t>Oliver</t>
  </si>
  <si>
    <t>Largaespada</t>
  </si>
  <si>
    <t>United Martial Arts (6739)</t>
  </si>
  <si>
    <t>Daniel Osorio</t>
  </si>
  <si>
    <t>Sebastian</t>
  </si>
  <si>
    <t>Castano</t>
  </si>
  <si>
    <t>Union </t>
  </si>
  <si>
    <t>May</t>
  </si>
  <si>
    <t>Beavercreek</t>
  </si>
  <si>
    <t>Nepomuceno</t>
  </si>
  <si>
    <t>Vincent Neopmuceno</t>
  </si>
  <si>
    <t>Clint Robinsons</t>
  </si>
  <si>
    <t>Bowman II</t>
  </si>
  <si>
    <t>Glenn Dale</t>
  </si>
  <si>
    <t>Triple C Taekwondo (5616)</t>
  </si>
  <si>
    <t>Sherman Nelson</t>
  </si>
  <si>
    <t>Churchill</t>
  </si>
  <si>
    <t>Weinberg</t>
  </si>
  <si>
    <t>Alexander</t>
  </si>
  <si>
    <t>Tarazona</t>
  </si>
  <si>
    <t>Elmont</t>
  </si>
  <si>
    <t>New York Black Belt Center (6207)</t>
  </si>
  <si>
    <t>Connor</t>
  </si>
  <si>
    <t>Herbert</t>
  </si>
  <si>
    <t>Barron</t>
  </si>
  <si>
    <t>Nick</t>
  </si>
  <si>
    <t>Mann</t>
  </si>
  <si>
    <t>Meng</t>
  </si>
  <si>
    <t>Centerville</t>
  </si>
  <si>
    <t>Errol</t>
  </si>
  <si>
    <t>Pelham</t>
  </si>
  <si>
    <t>Zayan</t>
  </si>
  <si>
    <t>Danho</t>
  </si>
  <si>
    <t>Young</t>
  </si>
  <si>
    <t>Lawrence</t>
  </si>
  <si>
    <t>Aljbour</t>
  </si>
  <si>
    <t>Litchfield Park</t>
  </si>
  <si>
    <t>Taekwon Kids Phoenix (7547)</t>
  </si>
  <si>
    <t>Scott Sonu</t>
  </si>
  <si>
    <t>Britton</t>
  </si>
  <si>
    <t>Kleeb</t>
  </si>
  <si>
    <t>Bedmidji</t>
  </si>
  <si>
    <t>Lucas Hoolzhueter</t>
  </si>
  <si>
    <t>Lopez Hernandez</t>
  </si>
  <si>
    <t>Moreno</t>
  </si>
  <si>
    <t>Kelvin</t>
  </si>
  <si>
    <t>Jefferthom Go</t>
  </si>
  <si>
    <t>Jongyun</t>
  </si>
  <si>
    <t>An</t>
  </si>
  <si>
    <t>Treyver</t>
  </si>
  <si>
    <t>Baker-Nolan</t>
  </si>
  <si>
    <t>Bellwood</t>
  </si>
  <si>
    <t>Al's Black Belt Club (1267)</t>
  </si>
  <si>
    <t>Alfonso Qahhaar</t>
  </si>
  <si>
    <t>Omid</t>
  </si>
  <si>
    <t>Haidari</t>
  </si>
  <si>
    <t>Timothy Tocco</t>
  </si>
  <si>
    <t>Hans</t>
  </si>
  <si>
    <t>Kang</t>
  </si>
  <si>
    <t>Milter</t>
  </si>
  <si>
    <t>Mahdin</t>
  </si>
  <si>
    <t>Rahman</t>
  </si>
  <si>
    <t>San Francisco</t>
  </si>
  <si>
    <t>Korean Martial Arts Center - HQ (1148)</t>
  </si>
  <si>
    <t>Merrill Jung</t>
  </si>
  <si>
    <t>San Gabriel</t>
  </si>
  <si>
    <t>Just Taekwondo (6756)</t>
  </si>
  <si>
    <t>Justin Wang</t>
  </si>
  <si>
    <t>Jean Desaix</t>
  </si>
  <si>
    <t>Labatte</t>
  </si>
  <si>
    <t>Tonawanda</t>
  </si>
  <si>
    <t>Jonah</t>
  </si>
  <si>
    <t>Love</t>
  </si>
  <si>
    <t>Calumet City</t>
  </si>
  <si>
    <t>Brendan</t>
  </si>
  <si>
    <t>Hone</t>
  </si>
  <si>
    <t>Robert</t>
  </si>
  <si>
    <t>Gerhardt</t>
  </si>
  <si>
    <t>Hamilton</t>
  </si>
  <si>
    <t>Nexgen Taekwondo (6615)</t>
  </si>
  <si>
    <t>Robert Gerhardt</t>
  </si>
  <si>
    <t>Sarbida</t>
  </si>
  <si>
    <t>Kihei</t>
  </si>
  <si>
    <t>Maui Taekwondo LLC (6678)</t>
  </si>
  <si>
    <t>Chris</t>
  </si>
  <si>
    <t>Lo</t>
  </si>
  <si>
    <t>Newton</t>
  </si>
  <si>
    <t>Rohan</t>
  </si>
  <si>
    <t>Rojy</t>
  </si>
  <si>
    <t>Downintown</t>
  </si>
  <si>
    <t>United Sports (6325)</t>
  </si>
  <si>
    <t>Robert Fox</t>
  </si>
  <si>
    <t>Naseeb</t>
  </si>
  <si>
    <t>Riaz</t>
  </si>
  <si>
    <t>Cox</t>
  </si>
  <si>
    <t>Fontana</t>
  </si>
  <si>
    <t>Yuuki</t>
  </si>
  <si>
    <t>Brian</t>
  </si>
  <si>
    <t>Hall</t>
  </si>
  <si>
    <t>Saratoga Springs</t>
  </si>
  <si>
    <t>Patrick Hall</t>
  </si>
  <si>
    <t>Adam</t>
  </si>
  <si>
    <t>Acevedo</t>
  </si>
  <si>
    <t>Freeport </t>
  </si>
  <si>
    <t>Cristian</t>
  </si>
  <si>
    <t>Menlo Park</t>
  </si>
  <si>
    <t>Brahima</t>
  </si>
  <si>
    <t>Ann</t>
  </si>
  <si>
    <t>Krister</t>
  </si>
  <si>
    <t>Barclay</t>
  </si>
  <si>
    <t>Craftsbury</t>
  </si>
  <si>
    <t>Beck La Favor</t>
  </si>
  <si>
    <t>Kwang Kim</t>
  </si>
  <si>
    <t>Jeffrey</t>
  </si>
  <si>
    <t>Best</t>
  </si>
  <si>
    <t>Prithanjan</t>
  </si>
  <si>
    <t>Bhattacharya</t>
  </si>
  <si>
    <t>Hayward</t>
  </si>
  <si>
    <t>Tyrese</t>
  </si>
  <si>
    <t>Thomas</t>
  </si>
  <si>
    <t>Byun</t>
  </si>
  <si>
    <t>Nam Sub Byun</t>
  </si>
  <si>
    <t>Carter</t>
  </si>
  <si>
    <t>Cardona</t>
  </si>
  <si>
    <t>Indian Trail</t>
  </si>
  <si>
    <t>Russell Aupied</t>
  </si>
  <si>
    <t>Carr</t>
  </si>
  <si>
    <t>Dallas </t>
  </si>
  <si>
    <t>Kyle Vincent</t>
  </si>
  <si>
    <t>Ahn's Tae Kwon Do (5511)</t>
  </si>
  <si>
    <t>Sungwoo Ahn</t>
  </si>
  <si>
    <t>Joeun</t>
  </si>
  <si>
    <t>Chin</t>
  </si>
  <si>
    <t>Progress 1 Taekwondo Academy (7535)</t>
  </si>
  <si>
    <t>Duy-Khang Ton</t>
  </si>
  <si>
    <t>Michael</t>
  </si>
  <si>
    <t>Newbury Park</t>
  </si>
  <si>
    <t>Coltellino</t>
  </si>
  <si>
    <t>Laceyville</t>
  </si>
  <si>
    <t>Michael Lim</t>
  </si>
  <si>
    <t>Corona</t>
  </si>
  <si>
    <t>Covert</t>
  </si>
  <si>
    <t>Hunter</t>
  </si>
  <si>
    <t>Ditchfield</t>
  </si>
  <si>
    <t>New Hudson</t>
  </si>
  <si>
    <t>De'Angelo</t>
  </si>
  <si>
    <t>Edwards</t>
  </si>
  <si>
    <t>West Allis</t>
  </si>
  <si>
    <t>Wings Academy (5583)</t>
  </si>
  <si>
    <t>Kevin Roquemore</t>
  </si>
  <si>
    <t>Fouad</t>
  </si>
  <si>
    <t>Gavino</t>
  </si>
  <si>
    <t>Burke</t>
  </si>
  <si>
    <t>Yong In Taekwondo College (3697)</t>
  </si>
  <si>
    <t>Moon Lee</t>
  </si>
  <si>
    <t>Patrick</t>
  </si>
  <si>
    <t>Partick Hall</t>
  </si>
  <si>
    <t>Xavier</t>
  </si>
  <si>
    <t>Hay</t>
  </si>
  <si>
    <t>Smithfield</t>
  </si>
  <si>
    <t>AKF Martial Arts of Cache Valley (7611)</t>
  </si>
  <si>
    <t>Mark Allman</t>
  </si>
  <si>
    <t>New Salem</t>
  </si>
  <si>
    <t>Kenneth</t>
  </si>
  <si>
    <t>Broken Arrow</t>
  </si>
  <si>
    <t>Kangs Taekwondo (692)</t>
  </si>
  <si>
    <t>Bong Kang</t>
  </si>
  <si>
    <t>Pearl City</t>
  </si>
  <si>
    <t>Kwak</t>
  </si>
  <si>
    <t>Scarsdale</t>
  </si>
  <si>
    <t>Elijah</t>
  </si>
  <si>
    <t>Spring Lake</t>
  </si>
  <si>
    <t>Myong Mayes</t>
  </si>
  <si>
    <t>Jason</t>
  </si>
  <si>
    <t>Marlboro</t>
  </si>
  <si>
    <t>Evan Turner</t>
  </si>
  <si>
    <t>Youngjoon</t>
  </si>
  <si>
    <t>Ma</t>
  </si>
  <si>
    <t>Gardena</t>
  </si>
  <si>
    <t>Brooklyn </t>
  </si>
  <si>
    <t>Mar</t>
  </si>
  <si>
    <t>Aadam</t>
  </si>
  <si>
    <t>Merzoug</t>
  </si>
  <si>
    <t>Carmel</t>
  </si>
  <si>
    <t>Mesquita</t>
  </si>
  <si>
    <t>Peoria</t>
  </si>
  <si>
    <t>Choi's Traditional Taekwondo Academy (5933)</t>
  </si>
  <si>
    <t>Young Choi</t>
  </si>
  <si>
    <t>Jon</t>
  </si>
  <si>
    <t>Molidor</t>
  </si>
  <si>
    <t>Johnsburg</t>
  </si>
  <si>
    <t>Ralph Swartz</t>
  </si>
  <si>
    <t>Frank</t>
  </si>
  <si>
    <t>Paolini</t>
  </si>
  <si>
    <t>Sung Ho</t>
  </si>
  <si>
    <t>Lynnwood</t>
  </si>
  <si>
    <t>Parker</t>
  </si>
  <si>
    <t>Laurel</t>
  </si>
  <si>
    <t>Pettingell</t>
  </si>
  <si>
    <t>World Taekwondo Academy Inc (3741)</t>
  </si>
  <si>
    <t>Bernard</t>
  </si>
  <si>
    <t>Posey</t>
  </si>
  <si>
    <t>Greensboro</t>
  </si>
  <si>
    <t>Pure Taekwondo Center (6743)</t>
  </si>
  <si>
    <t>Bernard Posey</t>
  </si>
  <si>
    <t>Aric</t>
  </si>
  <si>
    <t>Raus</t>
  </si>
  <si>
    <t>Annandale</t>
  </si>
  <si>
    <t>Ark Jae Lee</t>
  </si>
  <si>
    <t>Rivero</t>
  </si>
  <si>
    <t>Frank Loureda</t>
  </si>
  <si>
    <t>Schaefer</t>
  </si>
  <si>
    <t>Zionsville</t>
  </si>
  <si>
    <t>Micah Roberts</t>
  </si>
  <si>
    <t>Sheyman</t>
  </si>
  <si>
    <t>Siason</t>
  </si>
  <si>
    <t>Heriberto</t>
  </si>
  <si>
    <t>Sierras</t>
  </si>
  <si>
    <t>Salt Lake City</t>
  </si>
  <si>
    <t>Quinn</t>
  </si>
  <si>
    <t>Simpson</t>
  </si>
  <si>
    <t>Solorio</t>
  </si>
  <si>
    <t>Wasco</t>
  </si>
  <si>
    <t>Aaron</t>
  </si>
  <si>
    <t>Soriano</t>
  </si>
  <si>
    <t>Sporcic</t>
  </si>
  <si>
    <t>Suh</t>
  </si>
  <si>
    <t>Mara Persheid</t>
  </si>
  <si>
    <t>Jeremy</t>
  </si>
  <si>
    <t>Brookline</t>
  </si>
  <si>
    <t>Koby</t>
  </si>
  <si>
    <t>Rainer</t>
  </si>
  <si>
    <t>Warganz</t>
  </si>
  <si>
    <t>Maplewood</t>
  </si>
  <si>
    <t>Annadale</t>
  </si>
  <si>
    <t>-68kg</t>
  </si>
  <si>
    <t>CJ</t>
  </si>
  <si>
    <t>Nickolas</t>
  </si>
  <si>
    <t>Brentwood</t>
  </si>
  <si>
    <t>Khalfani</t>
  </si>
  <si>
    <t>Davyd</t>
  </si>
  <si>
    <t>Cabrera</t>
  </si>
  <si>
    <t>Balch Springs</t>
  </si>
  <si>
    <t>Sunnyvale</t>
  </si>
  <si>
    <t>Charles</t>
  </si>
  <si>
    <t>Buset</t>
  </si>
  <si>
    <t>Reitz</t>
  </si>
  <si>
    <t>Sohwon</t>
  </si>
  <si>
    <t>Chantilly</t>
  </si>
  <si>
    <t>Han Kyu Kim</t>
  </si>
  <si>
    <t>Jermaine</t>
  </si>
  <si>
    <t>Cape Coral</t>
  </si>
  <si>
    <t>Jermaine James</t>
  </si>
  <si>
    <t>Akil</t>
  </si>
  <si>
    <t>Tae Kwon V Academy (6372)</t>
  </si>
  <si>
    <t>Tae Byon</t>
  </si>
  <si>
    <t>Kurtis</t>
  </si>
  <si>
    <t>Marode</t>
  </si>
  <si>
    <t>Arthur</t>
  </si>
  <si>
    <t>Jackson III</t>
  </si>
  <si>
    <t>Exceed Martial Arts (7802)</t>
  </si>
  <si>
    <t>Miles</t>
  </si>
  <si>
    <t>Kiffmann</t>
  </si>
  <si>
    <t>Haiku</t>
  </si>
  <si>
    <t>Gunter Kiffman</t>
  </si>
  <si>
    <t>Brennan</t>
  </si>
  <si>
    <t>Jacob</t>
  </si>
  <si>
    <t>Chae Song Mun</t>
  </si>
  <si>
    <t>Adan</t>
  </si>
  <si>
    <t>Rivas</t>
  </si>
  <si>
    <t>Trout</t>
  </si>
  <si>
    <t>RogerS</t>
  </si>
  <si>
    <t>Belfon Jr.</t>
  </si>
  <si>
    <t>Westminster</t>
  </si>
  <si>
    <t>Andre De Olviera</t>
  </si>
  <si>
    <t>Boron</t>
  </si>
  <si>
    <t>New Philadelphia </t>
  </si>
  <si>
    <t>Chris Hershberger</t>
  </si>
  <si>
    <t>Rodgers</t>
  </si>
  <si>
    <t>Stephen</t>
  </si>
  <si>
    <t>Wegener</t>
  </si>
  <si>
    <t>Zion</t>
  </si>
  <si>
    <t>Zeusz</t>
  </si>
  <si>
    <t>Nicolas</t>
  </si>
  <si>
    <t>Avellaneda</t>
  </si>
  <si>
    <t>Parkville</t>
  </si>
  <si>
    <t>Cadet Olympic Taekwondo Academy (5744)</t>
  </si>
  <si>
    <t>Frantz Francois</t>
  </si>
  <si>
    <t>Hawkins Jr.</t>
  </si>
  <si>
    <t>Splawski</t>
  </si>
  <si>
    <t>Green Bay</t>
  </si>
  <si>
    <t>Wolf Martial Arts (1762)</t>
  </si>
  <si>
    <t>John Splawski</t>
  </si>
  <si>
    <t>Devin</t>
  </si>
  <si>
    <t>Neudeck</t>
  </si>
  <si>
    <t>Union</t>
  </si>
  <si>
    <t>Westlake</t>
  </si>
  <si>
    <t>Master Park's Taekwondo (6645)</t>
  </si>
  <si>
    <t>Jong Park</t>
  </si>
  <si>
    <t>Seay III</t>
  </si>
  <si>
    <t>Shinn</t>
  </si>
  <si>
    <t>Xiampeer</t>
  </si>
  <si>
    <t>Colbert</t>
  </si>
  <si>
    <t>Quang Trung Martial Arts Institute (5531)</t>
  </si>
  <si>
    <t>Thong Huynh</t>
  </si>
  <si>
    <t>Haiderrota</t>
  </si>
  <si>
    <t>Luc</t>
  </si>
  <si>
    <t>Dewitt</t>
  </si>
  <si>
    <t>Jeong</t>
  </si>
  <si>
    <t>Yang</t>
  </si>
  <si>
    <t>Zabih</t>
  </si>
  <si>
    <t>Sioux Falls</t>
  </si>
  <si>
    <t>Brent</t>
  </si>
  <si>
    <t>Eklund</t>
  </si>
  <si>
    <t>Grand Haven</t>
  </si>
  <si>
    <t>Muskegon Taekwondo (6611)</t>
  </si>
  <si>
    <t>Scott Baker</t>
  </si>
  <si>
    <t>Foong</t>
  </si>
  <si>
    <t>Rancho Mirage</t>
  </si>
  <si>
    <t>Foong's Desert Kyorugi (6894)</t>
  </si>
  <si>
    <t>David Foong</t>
  </si>
  <si>
    <t>Bryce</t>
  </si>
  <si>
    <t>Hanxing</t>
  </si>
  <si>
    <t>Soyoung Shin</t>
  </si>
  <si>
    <t>Mohamadi</t>
  </si>
  <si>
    <t>Martial Arts Institute (5502)</t>
  </si>
  <si>
    <t>Justin Tjelmeland</t>
  </si>
  <si>
    <t>Faggins</t>
  </si>
  <si>
    <t>Ruano</t>
  </si>
  <si>
    <t>Abdul</t>
  </si>
  <si>
    <t>Samassa</t>
  </si>
  <si>
    <t>Ousmane</t>
  </si>
  <si>
    <t>Sarr</t>
  </si>
  <si>
    <t>Donovan</t>
  </si>
  <si>
    <t>Cross</t>
  </si>
  <si>
    <t>Rocha</t>
  </si>
  <si>
    <t>Yoo</t>
  </si>
  <si>
    <t>Luan</t>
  </si>
  <si>
    <t>Michael John</t>
  </si>
  <si>
    <t>Bugarin</t>
  </si>
  <si>
    <t>Sebring</t>
  </si>
  <si>
    <t>Ong's Taekwondo (Sebring) (6191)</t>
  </si>
  <si>
    <t>Angelito Ong</t>
  </si>
  <si>
    <t>Paris</t>
  </si>
  <si>
    <t>Keanu</t>
  </si>
  <si>
    <t>Hernandez</t>
  </si>
  <si>
    <t>Pedro</t>
  </si>
  <si>
    <t>Jogaib</t>
  </si>
  <si>
    <t>Emanuel</t>
  </si>
  <si>
    <t>Gabriel  </t>
  </si>
  <si>
    <t>Vincent Nepomuceno</t>
  </si>
  <si>
    <t>Nem</t>
  </si>
  <si>
    <t>Calunia</t>
  </si>
  <si>
    <t>Reid</t>
  </si>
  <si>
    <t>Landherr</t>
  </si>
  <si>
    <t>Olathe</t>
  </si>
  <si>
    <t>Cameron</t>
  </si>
  <si>
    <t>Reppert</t>
  </si>
  <si>
    <t>Phillipsburg</t>
  </si>
  <si>
    <t>Kurt Fuhrmann</t>
  </si>
  <si>
    <t>Yancey</t>
  </si>
  <si>
    <t>Mckinney</t>
  </si>
  <si>
    <t>Vasquez Taekwondo Academy (3188)</t>
  </si>
  <si>
    <t>Julian Vazquez</t>
  </si>
  <si>
    <t>Treton</t>
  </si>
  <si>
    <t>Baker</t>
  </si>
  <si>
    <t>Manahawkin</t>
  </si>
  <si>
    <t>Korea Taekwondo Center (6858)</t>
  </si>
  <si>
    <t>Hee Moon</t>
  </si>
  <si>
    <t>Brazil</t>
  </si>
  <si>
    <t>Martial Arts Live (7848)</t>
  </si>
  <si>
    <t>Tyler Brazil</t>
  </si>
  <si>
    <t>Brunner</t>
  </si>
  <si>
    <t>Palm Bay</t>
  </si>
  <si>
    <t>Caluag</t>
  </si>
  <si>
    <t>Boston</t>
  </si>
  <si>
    <t>Oscar</t>
  </si>
  <si>
    <t>Buckeye</t>
  </si>
  <si>
    <t>Non-Affiliated - Arizona (1851)</t>
  </si>
  <si>
    <t>Oscar Castillo</t>
  </si>
  <si>
    <t>Chabuk</t>
  </si>
  <si>
    <t>Hyeon Kim</t>
  </si>
  <si>
    <t>Alvin</t>
  </si>
  <si>
    <t>Chau</t>
  </si>
  <si>
    <t>Chilton</t>
  </si>
  <si>
    <t>Carboro</t>
  </si>
  <si>
    <t>Torrance</t>
  </si>
  <si>
    <t>KingTiger Taekwondo (6647)</t>
  </si>
  <si>
    <t>Sang Choi</t>
  </si>
  <si>
    <t>Clancy Jr.</t>
  </si>
  <si>
    <t>North Plainfield</t>
  </si>
  <si>
    <t>Josue</t>
  </si>
  <si>
    <t>Cortes</t>
  </si>
  <si>
    <t>Way of Life Taekwondo (7182)</t>
  </si>
  <si>
    <t>Helotes</t>
  </si>
  <si>
    <t>De Marsh</t>
  </si>
  <si>
    <t>Devarajan</t>
  </si>
  <si>
    <t>Melville</t>
  </si>
  <si>
    <t>Han Cho</t>
  </si>
  <si>
    <t>Elgeiser</t>
  </si>
  <si>
    <t>Joseph Elgeiser</t>
  </si>
  <si>
    <t>Zakary</t>
  </si>
  <si>
    <t>Ellington</t>
  </si>
  <si>
    <t>Kansas Taekwondo Foundation (7474)</t>
  </si>
  <si>
    <t>Ron Kaylor</t>
  </si>
  <si>
    <t>Estolas</t>
  </si>
  <si>
    <t>Discovery Bay</t>
  </si>
  <si>
    <t>Estupinian</t>
  </si>
  <si>
    <t>Baltimore</t>
  </si>
  <si>
    <t>Winston-Salem</t>
  </si>
  <si>
    <t>United Tae Kwon Do Academy, LLC (902)</t>
  </si>
  <si>
    <t>Barry Partridge</t>
  </si>
  <si>
    <t>Evan</t>
  </si>
  <si>
    <t>Gray</t>
  </si>
  <si>
    <t>Upper Marlboro</t>
  </si>
  <si>
    <t>Brenden</t>
  </si>
  <si>
    <t>Guyette</t>
  </si>
  <si>
    <t>Lake Mary</t>
  </si>
  <si>
    <t>Hyun Park</t>
  </si>
  <si>
    <t>Shayan</t>
  </si>
  <si>
    <t>Hashemi</t>
  </si>
  <si>
    <t>Lake Forest</t>
  </si>
  <si>
    <t>Rodney</t>
  </si>
  <si>
    <t>Hooks</t>
  </si>
  <si>
    <t>Colorado Springs </t>
  </si>
  <si>
    <t>Apex Taekwondo Academy (183)</t>
  </si>
  <si>
    <t>Clifton Hong</t>
  </si>
  <si>
    <t>Terrence</t>
  </si>
  <si>
    <t>Jennings</t>
  </si>
  <si>
    <t>George Bew</t>
  </si>
  <si>
    <t>La Palma</t>
  </si>
  <si>
    <t>Palo Alto</t>
  </si>
  <si>
    <t>Jae Hyung</t>
  </si>
  <si>
    <t>Dennis Kim</t>
  </si>
  <si>
    <t>Ji Myung</t>
  </si>
  <si>
    <t>Jae Park</t>
  </si>
  <si>
    <t>Somerville</t>
  </si>
  <si>
    <t>Phillip Hwang</t>
  </si>
  <si>
    <t>El Cerrito</t>
  </si>
  <si>
    <t>Loomis</t>
  </si>
  <si>
    <t>Magpuri</t>
  </si>
  <si>
    <t>Livermore</t>
  </si>
  <si>
    <t>Mancuso</t>
  </si>
  <si>
    <t>Fresh Meadows</t>
  </si>
  <si>
    <t>Adriana Gonzalez</t>
  </si>
  <si>
    <t>Henok </t>
  </si>
  <si>
    <t>Mucheye</t>
  </si>
  <si>
    <t>Marcus</t>
  </si>
  <si>
    <t>Munday</t>
  </si>
  <si>
    <t>Felton</t>
  </si>
  <si>
    <t>Bryan</t>
  </si>
  <si>
    <t>Navarro</t>
  </si>
  <si>
    <t>Academy of Taekwondo &amp; Hapkido #2 (7011)</t>
  </si>
  <si>
    <t>Akwasi</t>
  </si>
  <si>
    <t>Owusu-Akyaw</t>
  </si>
  <si>
    <t>Lebanon</t>
  </si>
  <si>
    <t>NH</t>
  </si>
  <si>
    <t>Padua</t>
  </si>
  <si>
    <t>Pak</t>
  </si>
  <si>
    <t>River Edge</t>
  </si>
  <si>
    <t>JS Taekwondo Center (7053)</t>
  </si>
  <si>
    <t>Jisung Yun</t>
  </si>
  <si>
    <t>Brookfield</t>
  </si>
  <si>
    <t>JK Lee Black Belt Academy (6744)</t>
  </si>
  <si>
    <t>Christine Lee</t>
  </si>
  <si>
    <t>Yosvel</t>
  </si>
  <si>
    <t>Darrin</t>
  </si>
  <si>
    <t>Pike</t>
  </si>
  <si>
    <t>U.S. Taekwondo Center, Inc (1031)</t>
  </si>
  <si>
    <t>Soon Lee</t>
  </si>
  <si>
    <t>Pineda</t>
  </si>
  <si>
    <t>Team Taekwondo Inc (1547)</t>
  </si>
  <si>
    <t>Christian Alvarez</t>
  </si>
  <si>
    <t>Luisse</t>
  </si>
  <si>
    <t>Ratunil</t>
  </si>
  <si>
    <t>Dean Vargas</t>
  </si>
  <si>
    <t>Cicero</t>
  </si>
  <si>
    <t>Vicente</t>
  </si>
  <si>
    <t>Rodriguez-Martinez</t>
  </si>
  <si>
    <t>Thelonious</t>
  </si>
  <si>
    <t>Levi</t>
  </si>
  <si>
    <t>Norton Shores</t>
  </si>
  <si>
    <t>Lakeshore Taekwondo Academy (3364)</t>
  </si>
  <si>
    <t>Brad Deminck</t>
  </si>
  <si>
    <t>Francis</t>
  </si>
  <si>
    <t>Edric</t>
  </si>
  <si>
    <t>Sayrs</t>
  </si>
  <si>
    <t>JK Lee's Black Belt Academy (3592)</t>
  </si>
  <si>
    <t>Chan Lee</t>
  </si>
  <si>
    <t>Tobey</t>
  </si>
  <si>
    <t>Schild</t>
  </si>
  <si>
    <t>Sloate</t>
  </si>
  <si>
    <t>Shoreline</t>
  </si>
  <si>
    <t>Spencer</t>
  </si>
  <si>
    <t>Magnolia</t>
  </si>
  <si>
    <t>Jeff Battenberg</t>
  </si>
  <si>
    <t>Jawaun</t>
  </si>
  <si>
    <t>Stanley</t>
  </si>
  <si>
    <t>Annapolis</t>
  </si>
  <si>
    <t>John Park</t>
  </si>
  <si>
    <t>Jeffery</t>
  </si>
  <si>
    <t>Terry</t>
  </si>
  <si>
    <t>Jamestown</t>
  </si>
  <si>
    <t>Filip</t>
  </si>
  <si>
    <t>Todorovic</t>
  </si>
  <si>
    <t>Tolley</t>
  </si>
  <si>
    <t>Burlington</t>
  </si>
  <si>
    <t>Non-Affiliated - Vermont (5006)</t>
  </si>
  <si>
    <t>Tolley IV</t>
  </si>
  <si>
    <t>Millersville</t>
  </si>
  <si>
    <t>Towe</t>
  </si>
  <si>
    <t>Anthony</t>
  </si>
  <si>
    <t>Tunstall</t>
  </si>
  <si>
    <t>Indianapolis</t>
  </si>
  <si>
    <t>Soon Ko</t>
  </si>
  <si>
    <t>Villanueva</t>
  </si>
  <si>
    <t>San Juan Capistrano</t>
  </si>
  <si>
    <t>Villeda</t>
  </si>
  <si>
    <t>Claudio Campos</t>
  </si>
  <si>
    <t>Alx</t>
  </si>
  <si>
    <t>Wessol</t>
  </si>
  <si>
    <t>Pruter's Sport Taekwondo (6112)</t>
  </si>
  <si>
    <t>Kevin Pruter</t>
  </si>
  <si>
    <t>Williams Jr.</t>
  </si>
  <si>
    <t>Jeffery Williams Sr.</t>
  </si>
  <si>
    <t>Worthy</t>
  </si>
  <si>
    <t>Pearland</t>
  </si>
  <si>
    <t>Curtis</t>
  </si>
  <si>
    <t>Wright</t>
  </si>
  <si>
    <t>Leominster</t>
  </si>
  <si>
    <t>US Tae Kwon Do Center (6787)</t>
  </si>
  <si>
    <t>Myoung Jun</t>
  </si>
  <si>
    <t>Johnston</t>
  </si>
  <si>
    <t>Progression Team/Phelps Taekwondo (3781)</t>
  </si>
  <si>
    <t>Scott Phelps</t>
  </si>
  <si>
    <t>Suwanee</t>
  </si>
  <si>
    <t>Taekwondo Seoul (7378)</t>
  </si>
  <si>
    <t>Young Yoo</t>
  </si>
  <si>
    <t>New Providence</t>
  </si>
  <si>
    <t>Master Yoo's Summit Martial Arts (1658)</t>
  </si>
  <si>
    <t>Byung Yoo</t>
  </si>
  <si>
    <t>Tae</t>
  </si>
  <si>
    <t>-74kg</t>
  </si>
  <si>
    <t>Rahimi</t>
  </si>
  <si>
    <t>Irving</t>
  </si>
  <si>
    <t>Han Kim</t>
  </si>
  <si>
    <t>Emilio</t>
  </si>
  <si>
    <t>Relford</t>
  </si>
  <si>
    <t>Azrael</t>
  </si>
  <si>
    <t>Zaragoza</t>
  </si>
  <si>
    <t>Kangs Taekwondo (6692)</t>
  </si>
  <si>
    <t>Toms</t>
  </si>
  <si>
    <t>Luca</t>
  </si>
  <si>
    <t>Cimino</t>
  </si>
  <si>
    <t>Dante</t>
  </si>
  <si>
    <t>Corey</t>
  </si>
  <si>
    <t>Veenstra</t>
  </si>
  <si>
    <t>La Crescenta</t>
  </si>
  <si>
    <t>Excel Taekwondo Center (4084)</t>
  </si>
  <si>
    <t>Ulysses Marcelino</t>
  </si>
  <si>
    <t>Kareem</t>
  </si>
  <si>
    <t>Golden</t>
  </si>
  <si>
    <t>Fishers</t>
  </si>
  <si>
    <t>Randy</t>
  </si>
  <si>
    <t>Curbelo</t>
  </si>
  <si>
    <t>Youssef</t>
  </si>
  <si>
    <t>Beydoun</t>
  </si>
  <si>
    <t>Pablo</t>
  </si>
  <si>
    <t>Fernandez</t>
  </si>
  <si>
    <t>Ames</t>
  </si>
  <si>
    <t>Master Phelps</t>
  </si>
  <si>
    <t>Smaili</t>
  </si>
  <si>
    <t>Costa Mesa</t>
  </si>
  <si>
    <t>Nir</t>
  </si>
  <si>
    <t>Tarrin</t>
  </si>
  <si>
    <t>Goldberg</t>
  </si>
  <si>
    <t>Nutley</t>
  </si>
  <si>
    <t>Hosan Rutherford Taekwondo (7716)</t>
  </si>
  <si>
    <t>Anton</t>
  </si>
  <si>
    <t>Kelter</t>
  </si>
  <si>
    <t>Yi</t>
  </si>
  <si>
    <t>Immanuel</t>
  </si>
  <si>
    <t>Dunlap</t>
  </si>
  <si>
    <t>Zak</t>
  </si>
  <si>
    <t>Maverick</t>
  </si>
  <si>
    <t>Detroit</t>
  </si>
  <si>
    <t>Ronald Rose</t>
  </si>
  <si>
    <t>Caleb</t>
  </si>
  <si>
    <t>Leon Yepez</t>
  </si>
  <si>
    <t>Tatlonghari</t>
  </si>
  <si>
    <t>Adrian</t>
  </si>
  <si>
    <t>Barta</t>
  </si>
  <si>
    <t>Jared</t>
  </si>
  <si>
    <t>Aboubacar</t>
  </si>
  <si>
    <t>Sow</t>
  </si>
  <si>
    <t>Silver Spring</t>
  </si>
  <si>
    <t>Gentle East Taekwondo (433)</t>
  </si>
  <si>
    <t>John Holloway</t>
  </si>
  <si>
    <t>Lorne</t>
  </si>
  <si>
    <t>Knightdale</t>
  </si>
  <si>
    <t>Valenzuela</t>
  </si>
  <si>
    <t>Stofan</t>
  </si>
  <si>
    <t>Regalado</t>
  </si>
  <si>
    <t>Robbins</t>
  </si>
  <si>
    <t>Tegler</t>
  </si>
  <si>
    <t>Novi</t>
  </si>
  <si>
    <t>Reed</t>
  </si>
  <si>
    <t>Prabesh</t>
  </si>
  <si>
    <t>Magar</t>
  </si>
  <si>
    <t>Nash</t>
  </si>
  <si>
    <t>Malicdan</t>
  </si>
  <si>
    <t>Pinaroc Taekwondo (3723)</t>
  </si>
  <si>
    <t>Jeff Pinaroc</t>
  </si>
  <si>
    <t>Ernest</t>
  </si>
  <si>
    <t>Samotshozo</t>
  </si>
  <si>
    <t>Rockford</t>
  </si>
  <si>
    <t>Wardell</t>
  </si>
  <si>
    <t>Remarck Sport Taekwondo (RST) (1388)</t>
  </si>
  <si>
    <t>Patrice Remarck</t>
  </si>
  <si>
    <t>Hamann</t>
  </si>
  <si>
    <t>Klein</t>
  </si>
  <si>
    <t>Shaker Heights </t>
  </si>
  <si>
    <t>OH </t>
  </si>
  <si>
    <t>Ethan</t>
  </si>
  <si>
    <t>Koo</t>
  </si>
  <si>
    <t>Ken Church</t>
  </si>
  <si>
    <t>Briant</t>
  </si>
  <si>
    <t>Moreno Araujjo</t>
  </si>
  <si>
    <t>West Valley City</t>
  </si>
  <si>
    <t>Chung</t>
  </si>
  <si>
    <t>Saxton</t>
  </si>
  <si>
    <t>Centreville</t>
  </si>
  <si>
    <t>Sung's American Martial Arts Center (3354)</t>
  </si>
  <si>
    <t>Yungho Song</t>
  </si>
  <si>
    <t>McQuain</t>
  </si>
  <si>
    <t>Hershey</t>
  </si>
  <si>
    <t>Kim's Institute of Martial Arts (KIMA) (1245)</t>
  </si>
  <si>
    <t>Suk Kim</t>
  </si>
  <si>
    <t>David Jihoon</t>
  </si>
  <si>
    <t>Ahn</t>
  </si>
  <si>
    <t>Ridgewood</t>
  </si>
  <si>
    <t>Airaki</t>
  </si>
  <si>
    <t>Ultimate Kicks Tae Kwon Do (3588)</t>
  </si>
  <si>
    <t>Michael Sanchez</t>
  </si>
  <si>
    <t>Mostafa</t>
  </si>
  <si>
    <t>Al-Huchem</t>
  </si>
  <si>
    <t>Sulaiman</t>
  </si>
  <si>
    <t>Aljasser</t>
  </si>
  <si>
    <t>Sara Fossum</t>
  </si>
  <si>
    <t>Henry</t>
  </si>
  <si>
    <t>Beckwith</t>
  </si>
  <si>
    <t>Boekenheide</t>
  </si>
  <si>
    <t>Mountain Lakes</t>
  </si>
  <si>
    <t>Apex Tigers Martial Arts Taekwondo (6203)</t>
  </si>
  <si>
    <t>Giduk Gun</t>
  </si>
  <si>
    <t>Bray</t>
  </si>
  <si>
    <t>Oklahoma City</t>
  </si>
  <si>
    <t>OK </t>
  </si>
  <si>
    <t>Brooks</t>
  </si>
  <si>
    <t>Cockeysville</t>
  </si>
  <si>
    <t>CJ Chang</t>
  </si>
  <si>
    <t>Burton</t>
  </si>
  <si>
    <t>Haslett</t>
  </si>
  <si>
    <t>Shinn's Taekwondo Academy Inc (2439)</t>
  </si>
  <si>
    <t>Dong Shinn</t>
  </si>
  <si>
    <t>Caldwell</t>
  </si>
  <si>
    <t>Axiom Martial Arts (7633)</t>
  </si>
  <si>
    <t>Caleb Caldwell</t>
  </si>
  <si>
    <t>Chenevey</t>
  </si>
  <si>
    <t>Darath</t>
  </si>
  <si>
    <t>Chey</t>
  </si>
  <si>
    <t>Condry</t>
  </si>
  <si>
    <t>Peter</t>
  </si>
  <si>
    <t>Hameed</t>
  </si>
  <si>
    <t>Dakroub</t>
  </si>
  <si>
    <t>Ali Koubessi</t>
  </si>
  <si>
    <t>Earll</t>
  </si>
  <si>
    <t>Phan University of Martial Arts (334)</t>
  </si>
  <si>
    <t>Quyen Phan Le</t>
  </si>
  <si>
    <t>Harold</t>
  </si>
  <si>
    <t>Farrow-Harris</t>
  </si>
  <si>
    <t>Columbus</t>
  </si>
  <si>
    <t>Master Kim's School of Traditional Tae Kwon Do (275)</t>
  </si>
  <si>
    <t>John Hulslander</t>
  </si>
  <si>
    <t>Findley</t>
  </si>
  <si>
    <t>Downingtown</t>
  </si>
  <si>
    <t>Antonio Orlando</t>
  </si>
  <si>
    <t>Fletcher</t>
  </si>
  <si>
    <t>Westland</t>
  </si>
  <si>
    <t>Pashotam Sharma</t>
  </si>
  <si>
    <t>Gonzalez</t>
  </si>
  <si>
    <t>Long Grove</t>
  </si>
  <si>
    <t>CPAC Taekwondo (4089)</t>
  </si>
  <si>
    <t>Mark Alindogan</t>
  </si>
  <si>
    <t>Scott</t>
  </si>
  <si>
    <t>Walter</t>
  </si>
  <si>
    <t>Chesapeake</t>
  </si>
  <si>
    <t>Grant's Chesapeake TKD (85)</t>
  </si>
  <si>
    <t>Doug Grant</t>
  </si>
  <si>
    <t>Quienton</t>
  </si>
  <si>
    <t>Greear</t>
  </si>
  <si>
    <t>Olympic Taekwondo Academy (7317)</t>
  </si>
  <si>
    <t>Kelvin Miller</t>
  </si>
  <si>
    <t>Davion</t>
  </si>
  <si>
    <t>Cedric</t>
  </si>
  <si>
    <t>Harris-Dixon</t>
  </si>
  <si>
    <t>Manteca</t>
  </si>
  <si>
    <t>Cal State University East Bay Taekwondo Program (6292)</t>
  </si>
  <si>
    <t>Ernest Kuo</t>
  </si>
  <si>
    <t>Head</t>
  </si>
  <si>
    <t>Hepburn</t>
  </si>
  <si>
    <t>Hermosillo</t>
  </si>
  <si>
    <t>Imperial</t>
  </si>
  <si>
    <t>Jesus Alfonso Marquez G</t>
  </si>
  <si>
    <t>Hinton</t>
  </si>
  <si>
    <t>Hu</t>
  </si>
  <si>
    <t>Gold Medal Center (4059)</t>
  </si>
  <si>
    <t>Herbert Perez</t>
  </si>
  <si>
    <t>Colin</t>
  </si>
  <si>
    <t>Imhoff</t>
  </si>
  <si>
    <t>Non-Affiliated - Iowa (1196)</t>
  </si>
  <si>
    <t>Erin Carpenter</t>
  </si>
  <si>
    <t>Kearns</t>
  </si>
  <si>
    <t>Mequon</t>
  </si>
  <si>
    <t>Team Force TKD (1015)</t>
  </si>
  <si>
    <t>Rikki Valle</t>
  </si>
  <si>
    <t>Nolan</t>
  </si>
  <si>
    <t>Kieffer</t>
  </si>
  <si>
    <t>Ki Jung</t>
  </si>
  <si>
    <t>Leo</t>
  </si>
  <si>
    <t>Wilmette</t>
  </si>
  <si>
    <t>Knoll</t>
  </si>
  <si>
    <t>Mandan </t>
  </si>
  <si>
    <t>Ted Fitzimmons</t>
  </si>
  <si>
    <t>US Taekwondo Center - Monument (6703)</t>
  </si>
  <si>
    <t>Jay Lee</t>
  </si>
  <si>
    <t>Reno</t>
  </si>
  <si>
    <t>Lindgren</t>
  </si>
  <si>
    <t>Wasilla</t>
  </si>
  <si>
    <t>Jay's Taekwondo (5847)</t>
  </si>
  <si>
    <t>Jay Keller</t>
  </si>
  <si>
    <t>Domenico</t>
  </si>
  <si>
    <t>Lo Galbo</t>
  </si>
  <si>
    <t>Garfield</t>
  </si>
  <si>
    <t>Supreme Martial Arts NYC (6573)</t>
  </si>
  <si>
    <t>Seon Kim</t>
  </si>
  <si>
    <t>Major</t>
  </si>
  <si>
    <t>McKitrick</t>
  </si>
  <si>
    <t>Miramontes</t>
  </si>
  <si>
    <t>Moon</t>
  </si>
  <si>
    <t>Fullerton</t>
  </si>
  <si>
    <t>Jun Lee</t>
  </si>
  <si>
    <t>Santa Rosa</t>
  </si>
  <si>
    <t>Nor-Cal Taekwondo Academy (6999)</t>
  </si>
  <si>
    <t>Rigoberto Vidrio</t>
  </si>
  <si>
    <t>Morris</t>
  </si>
  <si>
    <t>Oakley</t>
  </si>
  <si>
    <t>Murphy</t>
  </si>
  <si>
    <t>Saylorsburg</t>
  </si>
  <si>
    <t>New</t>
  </si>
  <si>
    <t>Nyle</t>
  </si>
  <si>
    <t>Chicago Heights</t>
  </si>
  <si>
    <t>Supreme Martial Arts (7248)</t>
  </si>
  <si>
    <t>Dondrell Brown</t>
  </si>
  <si>
    <t>Paul</t>
  </si>
  <si>
    <t>Olmsted</t>
  </si>
  <si>
    <t>US Taekwondo Center - Lehman (6566)</t>
  </si>
  <si>
    <t>Sammy Pejo</t>
  </si>
  <si>
    <t>Wilfredo</t>
  </si>
  <si>
    <t>Nam An</t>
  </si>
  <si>
    <t>Pavithran</t>
  </si>
  <si>
    <t>Ravindran</t>
  </si>
  <si>
    <t>Raymond</t>
  </si>
  <si>
    <t>Stone Mountain</t>
  </si>
  <si>
    <t>Glen Rose</t>
  </si>
  <si>
    <t>Adrian Gonzalez</t>
  </si>
  <si>
    <t>Ruthemeyer</t>
  </si>
  <si>
    <t>Red &amp; Blue Dragon M.A. (7140)</t>
  </si>
  <si>
    <t>Guillermo Coceres</t>
  </si>
  <si>
    <t>Ajay</t>
  </si>
  <si>
    <t>Saini</t>
  </si>
  <si>
    <t>Sealy</t>
  </si>
  <si>
    <t>Valley Stream</t>
  </si>
  <si>
    <t>Tony Byon</t>
  </si>
  <si>
    <t>Sekar</t>
  </si>
  <si>
    <t>US Tae Kwon Do College (3605)</t>
  </si>
  <si>
    <t>Sheridan</t>
  </si>
  <si>
    <t>Sim</t>
  </si>
  <si>
    <t>Emmett</t>
  </si>
  <si>
    <t>Slater</t>
  </si>
  <si>
    <t>Kenosha</t>
  </si>
  <si>
    <t>Suhir</t>
  </si>
  <si>
    <t>Rancho Cordova</t>
  </si>
  <si>
    <t>Lees Korean Martial Arts (7358)</t>
  </si>
  <si>
    <t>Alex Lee</t>
  </si>
  <si>
    <t>Frederick</t>
  </si>
  <si>
    <t>Tauro</t>
  </si>
  <si>
    <t>New Fairfield</t>
  </si>
  <si>
    <t>River</t>
  </si>
  <si>
    <t>Thompson</t>
  </si>
  <si>
    <t>Independence</t>
  </si>
  <si>
    <t>Jeong's Taekwondo Martial Arts (7683)</t>
  </si>
  <si>
    <t>Kiho Jeong</t>
  </si>
  <si>
    <t>Thorner</t>
  </si>
  <si>
    <t>Ogden</t>
  </si>
  <si>
    <t>Topasna</t>
  </si>
  <si>
    <t>Young Lee</t>
  </si>
  <si>
    <t>Towne</t>
  </si>
  <si>
    <t>Keith</t>
  </si>
  <si>
    <t>MIchael</t>
  </si>
  <si>
    <t>-80kg</t>
  </si>
  <si>
    <t>Jaysen</t>
  </si>
  <si>
    <t>Ishida</t>
  </si>
  <si>
    <t>Maurico</t>
  </si>
  <si>
    <t>Newman</t>
  </si>
  <si>
    <t>Chang Lee Taekwondo Sports (6616)</t>
  </si>
  <si>
    <t>Stephanie Johnson</t>
  </si>
  <si>
    <t>Darrell</t>
  </si>
  <si>
    <t>Woodard</t>
  </si>
  <si>
    <t>Seyed Farhang</t>
  </si>
  <si>
    <t>Mousavizadeh</t>
  </si>
  <si>
    <t>Eden Prairie</t>
  </si>
  <si>
    <t>Sir Gregory</t>
  </si>
  <si>
    <t>Salonis</t>
  </si>
  <si>
    <t>Kantaris</t>
  </si>
  <si>
    <t>Azariah</t>
  </si>
  <si>
    <t>Dorrance</t>
  </si>
  <si>
    <t>Kent</t>
  </si>
  <si>
    <t>McFarland</t>
  </si>
  <si>
    <t>Niklas</t>
  </si>
  <si>
    <t>Poland</t>
  </si>
  <si>
    <t>Ed-lijah</t>
  </si>
  <si>
    <t>Faulk</t>
  </si>
  <si>
    <t>Martin Garcia</t>
  </si>
  <si>
    <t>Jido Kwan Oklahoma (7451)</t>
  </si>
  <si>
    <t>Juan Fraire</t>
  </si>
  <si>
    <t>Hama</t>
  </si>
  <si>
    <t>Alzouma</t>
  </si>
  <si>
    <t>Havelock</t>
  </si>
  <si>
    <t>Afiel</t>
  </si>
  <si>
    <t>Da Silva</t>
  </si>
  <si>
    <t>Brahim</t>
  </si>
  <si>
    <t>Aswald</t>
  </si>
  <si>
    <t>Two Nations TKD College (6878)</t>
  </si>
  <si>
    <t>Antonio Morales</t>
  </si>
  <si>
    <t>Ulrich</t>
  </si>
  <si>
    <t>Meintjes</t>
  </si>
  <si>
    <t>Arceo</t>
  </si>
  <si>
    <t>Chula Vista</t>
  </si>
  <si>
    <t>Jean</t>
  </si>
  <si>
    <t>Nihad</t>
  </si>
  <si>
    <t>Dzebo</t>
  </si>
  <si>
    <t>Black Belt Taekwondo Academy of Grand Rapids (7571)</t>
  </si>
  <si>
    <t>Jay Maglasang</t>
  </si>
  <si>
    <t>Felix</t>
  </si>
  <si>
    <t>Stanton Ring</t>
  </si>
  <si>
    <t>Edvart</t>
  </si>
  <si>
    <t>Warzhapetian</t>
  </si>
  <si>
    <t>Lake Balboa</t>
  </si>
  <si>
    <t>Yates</t>
  </si>
  <si>
    <t>Wake Forest</t>
  </si>
  <si>
    <t>Jonathan </t>
  </si>
  <si>
    <t>Dudak</t>
  </si>
  <si>
    <t>Albrightsville</t>
  </si>
  <si>
    <t>Sky </t>
  </si>
  <si>
    <t>Shim</t>
  </si>
  <si>
    <t>Ehren</t>
  </si>
  <si>
    <t>Hager</t>
  </si>
  <si>
    <t>Angelo</t>
  </si>
  <si>
    <t>Centeno</t>
  </si>
  <si>
    <t>Stuefen</t>
  </si>
  <si>
    <t>Altin</t>
  </si>
  <si>
    <t>Collaku</t>
  </si>
  <si>
    <t>Edmiston</t>
  </si>
  <si>
    <t>Kenneth Church</t>
  </si>
  <si>
    <t>Freeman</t>
  </si>
  <si>
    <t>Ralph</t>
  </si>
  <si>
    <t>Gesner</t>
  </si>
  <si>
    <t>Blackman Taekwondo Academy LLC (2786)</t>
  </si>
  <si>
    <t>Phillip Blackman</t>
  </si>
  <si>
    <t>Bulley</t>
  </si>
  <si>
    <t>Jun-Sung</t>
  </si>
  <si>
    <t>Hayden</t>
  </si>
  <si>
    <t>Pucker</t>
  </si>
  <si>
    <t>Rosendale</t>
  </si>
  <si>
    <t>Fiorica</t>
  </si>
  <si>
    <t>Guillen</t>
  </si>
  <si>
    <t>Rowland Heights</t>
  </si>
  <si>
    <t>Butz</t>
  </si>
  <si>
    <t>Opelika</t>
  </si>
  <si>
    <t>Rajamaliga Sharma</t>
  </si>
  <si>
    <t>Ashby</t>
  </si>
  <si>
    <t>Tampa</t>
  </si>
  <si>
    <t>Mr. White's Taekwondo (2260)</t>
  </si>
  <si>
    <t>James White</t>
  </si>
  <si>
    <t>Josh </t>
  </si>
  <si>
    <t>Audiber</t>
  </si>
  <si>
    <t>Cincinnati</t>
  </si>
  <si>
    <t>Blair</t>
  </si>
  <si>
    <t>Blevins</t>
  </si>
  <si>
    <t>Seri</t>
  </si>
  <si>
    <t>Tae Ryong Taekwondo School (6697)</t>
  </si>
  <si>
    <t>Zachery</t>
  </si>
  <si>
    <t>Budde</t>
  </si>
  <si>
    <t>Buelow</t>
  </si>
  <si>
    <t>New Lisbon</t>
  </si>
  <si>
    <t>Butryn</t>
  </si>
  <si>
    <t>Casas</t>
  </si>
  <si>
    <t>Pharr</t>
  </si>
  <si>
    <t>Chatterton</t>
  </si>
  <si>
    <t>Lindenhurst</t>
  </si>
  <si>
    <t>Juilo Gomera</t>
  </si>
  <si>
    <t>Colver</t>
  </si>
  <si>
    <t>Michael Colver</t>
  </si>
  <si>
    <t>Keenan</t>
  </si>
  <si>
    <t>Connelly</t>
  </si>
  <si>
    <t>Risen Taekwondo, LLC (7517)</t>
  </si>
  <si>
    <t>Eugene Refino</t>
  </si>
  <si>
    <t>Tanner</t>
  </si>
  <si>
    <t>Alessandro</t>
  </si>
  <si>
    <t>Mansfield</t>
  </si>
  <si>
    <t>Franz</t>
  </si>
  <si>
    <t>Darquea</t>
  </si>
  <si>
    <t>Summit</t>
  </si>
  <si>
    <t>Dixon</t>
  </si>
  <si>
    <t>T.M.A. Taekwondo School (4013)</t>
  </si>
  <si>
    <t>Eid Koja</t>
  </si>
  <si>
    <t>Evon</t>
  </si>
  <si>
    <t>Los Gatos</t>
  </si>
  <si>
    <t>Modern Taekwondo Academy (7029)</t>
  </si>
  <si>
    <t>William Evon</t>
  </si>
  <si>
    <t>Chaz</t>
  </si>
  <si>
    <t>West New York</t>
  </si>
  <si>
    <t>Fordiani</t>
  </si>
  <si>
    <t>Manhattan</t>
  </si>
  <si>
    <t>Godkin</t>
  </si>
  <si>
    <t>JK Lee's Black Belt Academy (6710)</t>
  </si>
  <si>
    <t>Jeff Gendelman</t>
  </si>
  <si>
    <t>Bastein</t>
  </si>
  <si>
    <t>Gonzales</t>
  </si>
  <si>
    <t>Allentown</t>
  </si>
  <si>
    <t>Goslin</t>
  </si>
  <si>
    <t>Hacienda Heights</t>
  </si>
  <si>
    <t>Saiyans Taekwondo (6237)</t>
  </si>
  <si>
    <t>Rocky Negrete</t>
  </si>
  <si>
    <t>Bradley</t>
  </si>
  <si>
    <t>Harrington</t>
  </si>
  <si>
    <t>Ft. Walton Beach</t>
  </si>
  <si>
    <t>Force of One Martial Arts - Ft. Walton Beach (6344)</t>
  </si>
  <si>
    <t>Brian Harrington</t>
  </si>
  <si>
    <t>Hencken</t>
  </si>
  <si>
    <t>Paoli</t>
  </si>
  <si>
    <t>Hazari</t>
  </si>
  <si>
    <t>Lukas</t>
  </si>
  <si>
    <t>Herrmann</t>
  </si>
  <si>
    <t>Krueger</t>
  </si>
  <si>
    <t>Hales Corners</t>
  </si>
  <si>
    <t>Sohil</t>
  </si>
  <si>
    <t>Lakhanpal</t>
  </si>
  <si>
    <t>Anh</t>
  </si>
  <si>
    <t>Limberg</t>
  </si>
  <si>
    <t>Grove City</t>
  </si>
  <si>
    <t>Lucio</t>
  </si>
  <si>
    <t>Carrollton</t>
  </si>
  <si>
    <t>Gi Um</t>
  </si>
  <si>
    <t>Jose</t>
  </si>
  <si>
    <t>M.O.D. Taekwondo Elite Dagpin's Martial Arts (5997)</t>
  </si>
  <si>
    <t>Marlo Dagpin</t>
  </si>
  <si>
    <t>Duncan</t>
  </si>
  <si>
    <t>McCollum</t>
  </si>
  <si>
    <t>Norman</t>
  </si>
  <si>
    <t>Hevin</t>
  </si>
  <si>
    <t>Na</t>
  </si>
  <si>
    <t>Marlon</t>
  </si>
  <si>
    <t>Geoffrey Rackebrandt</t>
  </si>
  <si>
    <t>Ifunanya</t>
  </si>
  <si>
    <t>Nwogbaga</t>
  </si>
  <si>
    <t>Ziwei</t>
  </si>
  <si>
    <t>Peng</t>
  </si>
  <si>
    <t>Pergjegjaj</t>
  </si>
  <si>
    <t>Bronx</t>
  </si>
  <si>
    <t>Fatmir Bardhoci</t>
  </si>
  <si>
    <t>Plazola</t>
  </si>
  <si>
    <t>Prudhomme</t>
  </si>
  <si>
    <t>Putney</t>
  </si>
  <si>
    <t>Sikeston</t>
  </si>
  <si>
    <t>Josh Holmes</t>
  </si>
  <si>
    <t>Cyrus</t>
  </si>
  <si>
    <t>Ruediger</t>
  </si>
  <si>
    <t>Monterey</t>
  </si>
  <si>
    <t>Russell Ahn</t>
  </si>
  <si>
    <t>Roberto</t>
  </si>
  <si>
    <t>Salcedo</t>
  </si>
  <si>
    <t>Sayies</t>
  </si>
  <si>
    <t>Jett</t>
  </si>
  <si>
    <t>Siff</t>
  </si>
  <si>
    <t>Single</t>
  </si>
  <si>
    <t>Staley</t>
  </si>
  <si>
    <t>Fort Belvoir</t>
  </si>
  <si>
    <t>Quick Kicks (3170)</t>
  </si>
  <si>
    <t>Richard Wilkins</t>
  </si>
  <si>
    <t>Clint</t>
  </si>
  <si>
    <t>Stinchomb</t>
  </si>
  <si>
    <t>Olney</t>
  </si>
  <si>
    <t>Lee Se</t>
  </si>
  <si>
    <t>Sung</t>
  </si>
  <si>
    <t>Sky Martial Arts Academy (3677)</t>
  </si>
  <si>
    <t>Jun Yoon</t>
  </si>
  <si>
    <t>Trejo</t>
  </si>
  <si>
    <t>Ricardo Trejo</t>
  </si>
  <si>
    <t>Artur</t>
  </si>
  <si>
    <t>Vardanyan</t>
  </si>
  <si>
    <t>Vitaliy</t>
  </si>
  <si>
    <t>Volosyanko</t>
  </si>
  <si>
    <t>BK Champion TKD (6638)</t>
  </si>
  <si>
    <t>Bogdan Calin</t>
  </si>
  <si>
    <t>Walden</t>
  </si>
  <si>
    <t>Wirth</t>
  </si>
  <si>
    <t>Wissbroecker</t>
  </si>
  <si>
    <t>Delano</t>
  </si>
  <si>
    <t>Kendall</t>
  </si>
  <si>
    <t>Won</t>
  </si>
  <si>
    <t>-87kg</t>
  </si>
  <si>
    <t>Hanssel</t>
  </si>
  <si>
    <t>Llanos</t>
  </si>
  <si>
    <t>Alasan</t>
  </si>
  <si>
    <t>Mohammad</t>
  </si>
  <si>
    <t>El Kharzazi</t>
  </si>
  <si>
    <t>Norman Snow</t>
  </si>
  <si>
    <t>Franklin Square</t>
  </si>
  <si>
    <t>Zilingo</t>
  </si>
  <si>
    <t>Nwuke</t>
  </si>
  <si>
    <t>Hanks</t>
  </si>
  <si>
    <t>Kernesville</t>
  </si>
  <si>
    <t>Jensen</t>
  </si>
  <si>
    <t>Waipahu </t>
  </si>
  <si>
    <t>Abdul Al-Warith </t>
  </si>
  <si>
    <t>Accokeek</t>
  </si>
  <si>
    <t>Oden</t>
  </si>
  <si>
    <t>Issa</t>
  </si>
  <si>
    <t>Ababseh</t>
  </si>
  <si>
    <t>San Bruno</t>
  </si>
  <si>
    <t>Derik</t>
  </si>
  <si>
    <t>Sarkis</t>
  </si>
  <si>
    <t>Gharibian</t>
  </si>
  <si>
    <t>Konnie Kwak</t>
  </si>
  <si>
    <t>Lauderhill</t>
  </si>
  <si>
    <t>Master Frank's Taekwondo Academy (3325)</t>
  </si>
  <si>
    <t>Cisneros</t>
  </si>
  <si>
    <t>Farid</t>
  </si>
  <si>
    <t>Puzanoff</t>
  </si>
  <si>
    <t>Espinosa</t>
  </si>
  <si>
    <t>Plantation</t>
  </si>
  <si>
    <t>1AF Performance Taekwondo Program (7237)</t>
  </si>
  <si>
    <t>Daniel Espinosa</t>
  </si>
  <si>
    <t>Kyeongbin</t>
  </si>
  <si>
    <t>Viet </t>
  </si>
  <si>
    <t>Marlborough</t>
  </si>
  <si>
    <t>Bartlett</t>
  </si>
  <si>
    <t>Gregory</t>
  </si>
  <si>
    <t>Dania</t>
  </si>
  <si>
    <t>New Haven</t>
  </si>
  <si>
    <t>World Champion Taekwondo - Woodbridge Town (6244)</t>
  </si>
  <si>
    <t>Sangpil Kim</t>
  </si>
  <si>
    <t>Obeng</t>
  </si>
  <si>
    <t>Paine</t>
  </si>
  <si>
    <t>Erik</t>
  </si>
  <si>
    <t>Velazquez</t>
  </si>
  <si>
    <t>Mireese</t>
  </si>
  <si>
    <t>Wolfgang</t>
  </si>
  <si>
    <t>Montclair</t>
  </si>
  <si>
    <t>Irvine</t>
  </si>
  <si>
    <t>Rohleder</t>
  </si>
  <si>
    <t>Ahn Taekwondo Institute (147)</t>
  </si>
  <si>
    <t>John Rohleder</t>
  </si>
  <si>
    <t>Kims USA Taekwondo (5888)</t>
  </si>
  <si>
    <t>Joung Kim</t>
  </si>
  <si>
    <t>Vargas</t>
  </si>
  <si>
    <t>Pablo Tello</t>
  </si>
  <si>
    <t>Enrique</t>
  </si>
  <si>
    <t>Suarez</t>
  </si>
  <si>
    <t>Ceja</t>
  </si>
  <si>
    <t>Garrison</t>
  </si>
  <si>
    <t>Laguna Nigueal</t>
  </si>
  <si>
    <t>Parnell</t>
  </si>
  <si>
    <t>Liverpool</t>
  </si>
  <si>
    <t>Sun Chong's Taekwondo Center - Fayetteville (534)</t>
  </si>
  <si>
    <t>James Randall</t>
  </si>
  <si>
    <t>Vazquez</t>
  </si>
  <si>
    <t>Peak Performance (6786)</t>
  </si>
  <si>
    <t>Ault</t>
  </si>
  <si>
    <t>Alberto</t>
  </si>
  <si>
    <t>Bonilla</t>
  </si>
  <si>
    <t>Provo</t>
  </si>
  <si>
    <t>Randall</t>
  </si>
  <si>
    <t>Anchorage</t>
  </si>
  <si>
    <t>J. Park Taekwondo Academy (2552)</t>
  </si>
  <si>
    <t>Tom Sawyer</t>
  </si>
  <si>
    <t>Bakerfield</t>
  </si>
  <si>
    <t>Wesley</t>
  </si>
  <si>
    <t>Conroy</t>
  </si>
  <si>
    <t>Vlado</t>
  </si>
  <si>
    <t>Duvnjak</t>
  </si>
  <si>
    <t>Eli</t>
  </si>
  <si>
    <t>Eichenberger</t>
  </si>
  <si>
    <t>Fonte</t>
  </si>
  <si>
    <t>The Dojang World Training Center (5722)</t>
  </si>
  <si>
    <t>Daniel Jackson</t>
  </si>
  <si>
    <t>David </t>
  </si>
  <si>
    <t>Gardner</t>
  </si>
  <si>
    <t>Medical Lake</t>
  </si>
  <si>
    <t>Bright Path TKD (5338)</t>
  </si>
  <si>
    <t>Robert Richmond</t>
  </si>
  <si>
    <t>Edmundo</t>
  </si>
  <si>
    <t>Gomez</t>
  </si>
  <si>
    <t>Highland</t>
  </si>
  <si>
    <t>American University Taekwondo (7670)</t>
  </si>
  <si>
    <t>Guite</t>
  </si>
  <si>
    <t>Hartojo</t>
  </si>
  <si>
    <t>Sin Lee</t>
  </si>
  <si>
    <t>Gerardo</t>
  </si>
  <si>
    <t>Wendell</t>
  </si>
  <si>
    <t>Fountain Valley</t>
  </si>
  <si>
    <t>Cha</t>
  </si>
  <si>
    <t>Hwang</t>
  </si>
  <si>
    <t>Canyon Country</t>
  </si>
  <si>
    <t>Jason Hwang</t>
  </si>
  <si>
    <t>Jang</t>
  </si>
  <si>
    <t>John </t>
  </si>
  <si>
    <t>Judd-Peavy III</t>
  </si>
  <si>
    <t>Southfield</t>
  </si>
  <si>
    <t>Clint Walker</t>
  </si>
  <si>
    <t>Kerns</t>
  </si>
  <si>
    <t>Detroit Lakes</t>
  </si>
  <si>
    <t>Lucas Holzhueter</t>
  </si>
  <si>
    <t>Josh</t>
  </si>
  <si>
    <t>Klas</t>
  </si>
  <si>
    <t>Lopes</t>
  </si>
  <si>
    <t>Kearny</t>
  </si>
  <si>
    <t>World Martial Arts Academy of Kearny (7442)</t>
  </si>
  <si>
    <t>Alex Silva</t>
  </si>
  <si>
    <t>Mario Dagpin</t>
  </si>
  <si>
    <t>Matarangas</t>
  </si>
  <si>
    <t>Washington D.C.</t>
  </si>
  <si>
    <t>DC</t>
  </si>
  <si>
    <t>Non-Affiliated - District of Columbis (5002)</t>
  </si>
  <si>
    <t>Pleasant Prairie</t>
  </si>
  <si>
    <t>Meza Perez</t>
  </si>
  <si>
    <t>Rohnert Park</t>
  </si>
  <si>
    <t>Him Do Kwan Association (5358)</t>
  </si>
  <si>
    <t>Helder Rodriguez</t>
  </si>
  <si>
    <t>Montano</t>
  </si>
  <si>
    <t>Sunrise Martial Arts (7368)</t>
  </si>
  <si>
    <t>Janaka Ranaweera</t>
  </si>
  <si>
    <t>Rapid City</t>
  </si>
  <si>
    <t>Bob Richmond</t>
  </si>
  <si>
    <t>Glenn</t>
  </si>
  <si>
    <t>Jamaica Plain</t>
  </si>
  <si>
    <t>Nelson</t>
  </si>
  <si>
    <t>Mauricio</t>
  </si>
  <si>
    <t>Nitzberg</t>
  </si>
  <si>
    <t>Tinton Falls</t>
  </si>
  <si>
    <t>U.S. Family (6077)</t>
  </si>
  <si>
    <t>Kyong Kim</t>
  </si>
  <si>
    <t>Jayce</t>
  </si>
  <si>
    <t>Parsons</t>
  </si>
  <si>
    <t>Layton</t>
  </si>
  <si>
    <t>Sparks</t>
  </si>
  <si>
    <t>Dan Ramirez</t>
  </si>
  <si>
    <t>Maurice</t>
  </si>
  <si>
    <t>Ripepi</t>
  </si>
  <si>
    <t>Hudson</t>
  </si>
  <si>
    <t>Mahmoud</t>
  </si>
  <si>
    <t>Said</t>
  </si>
  <si>
    <t>Long Island City</t>
  </si>
  <si>
    <t>Bardatsos Taekwondo (5934)</t>
  </si>
  <si>
    <t>Derek</t>
  </si>
  <si>
    <t>So</t>
  </si>
  <si>
    <t>Hanover</t>
  </si>
  <si>
    <t>Drew</t>
  </si>
  <si>
    <t>Maple Valley</t>
  </si>
  <si>
    <t>Kenan</t>
  </si>
  <si>
    <t>Tricic</t>
  </si>
  <si>
    <t>Legacy Martial Arts (6222)</t>
  </si>
  <si>
    <t>Daniel Kim</t>
  </si>
  <si>
    <t>Roger</t>
  </si>
  <si>
    <t>Willard</t>
  </si>
  <si>
    <t>Ravenna</t>
  </si>
  <si>
    <t>Gary</t>
  </si>
  <si>
    <t>Sanchez Taekwondo Institute (5441)</t>
  </si>
  <si>
    <t>Javier Sanchez</t>
  </si>
  <si>
    <t>+87.1kg</t>
  </si>
  <si>
    <t>Healy</t>
  </si>
  <si>
    <t>Lambdin</t>
  </si>
  <si>
    <t>Shaun</t>
  </si>
  <si>
    <t>Harrisburg</t>
  </si>
  <si>
    <t>Gazzano</t>
  </si>
  <si>
    <t>Lakemoor</t>
  </si>
  <si>
    <t>Bobby</t>
  </si>
  <si>
    <t>Darvish</t>
  </si>
  <si>
    <t>Zeph</t>
  </si>
  <si>
    <t>Putnam III</t>
  </si>
  <si>
    <t>Missy Cann</t>
  </si>
  <si>
    <t>Franzese</t>
  </si>
  <si>
    <t>Centerreach</t>
  </si>
  <si>
    <t>Dong Kwak</t>
  </si>
  <si>
    <t>Turoski</t>
  </si>
  <si>
    <t>Voorheesville</t>
  </si>
  <si>
    <t>Alan</t>
  </si>
  <si>
    <t>Juarez</t>
  </si>
  <si>
    <t>Braxton</t>
  </si>
  <si>
    <t>Ellis</t>
  </si>
  <si>
    <t>Jennings III</t>
  </si>
  <si>
    <t>Andy Choi</t>
  </si>
  <si>
    <t>Francisco</t>
  </si>
  <si>
    <t>Urbina</t>
  </si>
  <si>
    <t>Kottke</t>
  </si>
  <si>
    <t>Castrejon</t>
  </si>
  <si>
    <t>Barnett</t>
  </si>
  <si>
    <t>Riley</t>
  </si>
  <si>
    <t>Hutson</t>
  </si>
  <si>
    <t>Kristopher</t>
  </si>
  <si>
    <t>Solorio Jr.</t>
  </si>
  <si>
    <t>Pineros</t>
  </si>
  <si>
    <t>Bradenton</t>
  </si>
  <si>
    <t>6</t>
  </si>
  <si>
    <t>Bostock's USA Taekowndo (3868)</t>
  </si>
  <si>
    <t>Jack Bostock</t>
  </si>
  <si>
    <t>999866796</t>
  </si>
  <si>
    <t>20</t>
  </si>
  <si>
    <t>Raymundo</t>
  </si>
  <si>
    <t>Terrance</t>
  </si>
  <si>
    <t>Steadman</t>
  </si>
  <si>
    <t>Mroszak</t>
  </si>
  <si>
    <t>Davin</t>
  </si>
  <si>
    <t>Ohms</t>
  </si>
  <si>
    <t>Buena Park</t>
  </si>
  <si>
    <t>Ignancio</t>
  </si>
  <si>
    <t>Bautista</t>
  </si>
  <si>
    <t>Covina</t>
  </si>
  <si>
    <t>Ramon</t>
  </si>
  <si>
    <t>Flores III</t>
  </si>
  <si>
    <t>Gevondyan</t>
  </si>
  <si>
    <t>Caggia</t>
  </si>
  <si>
    <t>Sheiks Martial Arts (7097)</t>
  </si>
  <si>
    <t>Bilal Sheik</t>
  </si>
  <si>
    <t>Engberg</t>
  </si>
  <si>
    <t>Land O Lakes</t>
  </si>
  <si>
    <t>Adjetey</t>
  </si>
  <si>
    <t>Eagle Mountain</t>
  </si>
  <si>
    <t>Beckles</t>
  </si>
  <si>
    <t>Dayne</t>
  </si>
  <si>
    <t>Bogard</t>
  </si>
  <si>
    <t>Coonan</t>
  </si>
  <si>
    <t>NW Sport Taekwondo (7325)</t>
  </si>
  <si>
    <t>Feistel</t>
  </si>
  <si>
    <t>Dexter</t>
  </si>
  <si>
    <t>Tae Kwon Do Training Center LLC (5311)</t>
  </si>
  <si>
    <t>Richard Wiest</t>
  </si>
  <si>
    <t>Furnari</t>
  </si>
  <si>
    <t>Dracut</t>
  </si>
  <si>
    <t>Gall</t>
  </si>
  <si>
    <t>Gordon</t>
  </si>
  <si>
    <t>Chrisinta Bayley</t>
  </si>
  <si>
    <t>Graves</t>
  </si>
  <si>
    <t>Summerville</t>
  </si>
  <si>
    <t>Trevor</t>
  </si>
  <si>
    <t>Harty</t>
  </si>
  <si>
    <t>Croft Taekwondo Academy (7584)</t>
  </si>
  <si>
    <t>Glenn Croft</t>
  </si>
  <si>
    <t>Hepner</t>
  </si>
  <si>
    <t>Gorham</t>
  </si>
  <si>
    <t>ME</t>
  </si>
  <si>
    <t>Southern Maine Taekwondo (4114)</t>
  </si>
  <si>
    <t>David Esposito</t>
  </si>
  <si>
    <t>Holzhueter</t>
  </si>
  <si>
    <t>Lake Park </t>
  </si>
  <si>
    <t>Cindy Brandt</t>
  </si>
  <si>
    <t>Homan</t>
  </si>
  <si>
    <t>Eagle River Taekwondo (741)</t>
  </si>
  <si>
    <t>David Keller</t>
  </si>
  <si>
    <t>San Antonio</t>
  </si>
  <si>
    <t>S.A.T.H. (7199)</t>
  </si>
  <si>
    <t>Jason Juarez</t>
  </si>
  <si>
    <t>Juno</t>
  </si>
  <si>
    <t>Highland Park</t>
  </si>
  <si>
    <t>Mark</t>
  </si>
  <si>
    <t>Kanaar</t>
  </si>
  <si>
    <t>Birch Run</t>
  </si>
  <si>
    <t>Klinger</t>
  </si>
  <si>
    <t>Spokane Valley</t>
  </si>
  <si>
    <t>Integrity Martial Arts (6477)</t>
  </si>
  <si>
    <t>Dominic Schwebs</t>
  </si>
  <si>
    <t>Tommaso</t>
  </si>
  <si>
    <t>US Taekwondo Center- Briargate (7549)</t>
  </si>
  <si>
    <t>Eduardo</t>
  </si>
  <si>
    <t>Yusuf Ekin</t>
  </si>
  <si>
    <t>Jin Ki Lim</t>
  </si>
  <si>
    <t>Pocatello</t>
  </si>
  <si>
    <t>ID</t>
  </si>
  <si>
    <t>Pocatello Taekwondo (4167)</t>
  </si>
  <si>
    <t>Michael Monroe</t>
  </si>
  <si>
    <t>Portocarrero</t>
  </si>
  <si>
    <t>Srivatsan</t>
  </si>
  <si>
    <t>Ramesh</t>
  </si>
  <si>
    <t>Robledo</t>
  </si>
  <si>
    <t>Spring </t>
  </si>
  <si>
    <t>Rushing</t>
  </si>
  <si>
    <t>Fountain</t>
  </si>
  <si>
    <t>Sandy</t>
  </si>
  <si>
    <t>Reston</t>
  </si>
  <si>
    <t>Townsend</t>
  </si>
  <si>
    <t>Rolesville</t>
  </si>
  <si>
    <t>Kenen</t>
  </si>
  <si>
    <t>Sahil</t>
  </si>
  <si>
    <t>Verma</t>
  </si>
  <si>
    <t>Cy</t>
  </si>
  <si>
    <t>Zamani</t>
  </si>
  <si>
    <t>Yorba Linda</t>
  </si>
  <si>
    <t>Zirkle</t>
  </si>
  <si>
    <t>Jacksonville Beach</t>
  </si>
  <si>
    <t>Black Eagle Martial Arts (6056)</t>
  </si>
  <si>
    <t>Richard DeCou</t>
  </si>
  <si>
    <t>2019 AAU- Southeastern Qualifier</t>
  </si>
  <si>
    <t>2019 AAU- New Mexico Qualifiers</t>
  </si>
  <si>
    <t>2019 AAU- Maryland Qualifiers</t>
  </si>
  <si>
    <t>2019 AAU - Ohio Qualifiers</t>
  </si>
  <si>
    <t>2019 AAU - Florida Gold Coast</t>
  </si>
  <si>
    <t>2019 Massachusettes State Championships</t>
  </si>
  <si>
    <t>2019 NCTA State Championships</t>
  </si>
  <si>
    <t>2019 New Jersey State Championships</t>
  </si>
  <si>
    <t>2019 WOT</t>
  </si>
  <si>
    <t>Shanya</t>
  </si>
  <si>
    <t>Ingwersen</t>
  </si>
  <si>
    <t>No</t>
  </si>
  <si>
    <t>Wonha</t>
  </si>
  <si>
    <t>Maria Fernanda</t>
  </si>
  <si>
    <t>Sobrino Macias</t>
  </si>
  <si>
    <t>Beckingham</t>
  </si>
  <si>
    <t>Cao</t>
  </si>
  <si>
    <t>Rosenzweig</t>
  </si>
  <si>
    <t>Bost</t>
  </si>
  <si>
    <t>Pan Am Games Selection Period Points</t>
  </si>
  <si>
    <t>Fetchko</t>
  </si>
  <si>
    <t>Celina</t>
  </si>
  <si>
    <t>Hipolito</t>
  </si>
  <si>
    <t>Parra</t>
  </si>
  <si>
    <t>Joy</t>
  </si>
  <si>
    <t>Zeng</t>
  </si>
  <si>
    <t>Ginger</t>
  </si>
  <si>
    <t>Miranda</t>
  </si>
  <si>
    <t>Adalis</t>
  </si>
  <si>
    <t>Munoz</t>
  </si>
  <si>
    <t>Apoorva</t>
  </si>
  <si>
    <t>Ramakrishnan</t>
  </si>
  <si>
    <t>Tan</t>
  </si>
  <si>
    <t>Haneul</t>
  </si>
  <si>
    <t>Ryou</t>
  </si>
  <si>
    <t>Suying</t>
  </si>
  <si>
    <t>Jin</t>
  </si>
  <si>
    <t>Xuchen</t>
  </si>
  <si>
    <t>Zhou</t>
  </si>
  <si>
    <t>Lish</t>
  </si>
  <si>
    <t>Botkin</t>
  </si>
  <si>
    <t>Anneka</t>
  </si>
  <si>
    <t>Jaena</t>
  </si>
  <si>
    <t>Han</t>
  </si>
  <si>
    <t>Czar</t>
  </si>
  <si>
    <t>Kristine</t>
  </si>
  <si>
    <t>Lai</t>
  </si>
  <si>
    <t>Y Thien</t>
  </si>
  <si>
    <t>Gareth</t>
  </si>
  <si>
    <t>Stedman</t>
  </si>
  <si>
    <t>Trent</t>
  </si>
  <si>
    <t>Reaksmey</t>
  </si>
  <si>
    <t>Yan</t>
  </si>
  <si>
    <t>Du-o</t>
  </si>
  <si>
    <t>Loh</t>
  </si>
  <si>
    <t>Phan</t>
  </si>
  <si>
    <t>Talal</t>
  </si>
  <si>
    <t>Sohail</t>
  </si>
  <si>
    <t>Cancilla</t>
  </si>
  <si>
    <t>Adelson</t>
  </si>
  <si>
    <t>Elmer</t>
  </si>
  <si>
    <t>Penaga</t>
  </si>
  <si>
    <t>Pluemer</t>
  </si>
  <si>
    <t>Skyelar</t>
  </si>
  <si>
    <t>Sillyman</t>
  </si>
  <si>
    <t>Hok Kim</t>
  </si>
  <si>
    <t>Tam</t>
  </si>
  <si>
    <t>Sungmin</t>
  </si>
  <si>
    <t>Ampomah Mensah</t>
  </si>
  <si>
    <t>Kishan</t>
  </si>
  <si>
    <t>Aryasomayajula</t>
  </si>
  <si>
    <t>Raye</t>
  </si>
  <si>
    <t>Chiang</t>
  </si>
  <si>
    <t>Fenta</t>
  </si>
  <si>
    <t>Fredricks</t>
  </si>
  <si>
    <t>Hua</t>
  </si>
  <si>
    <t>Alec</t>
  </si>
  <si>
    <t>Lua</t>
  </si>
  <si>
    <t>Malabuen</t>
  </si>
  <si>
    <t>Andriy</t>
  </si>
  <si>
    <t>Petrashyk</t>
  </si>
  <si>
    <t>Joao</t>
  </si>
  <si>
    <t>Costa</t>
  </si>
  <si>
    <t>Del Sesto</t>
  </si>
  <si>
    <t>Durben</t>
  </si>
  <si>
    <t>Ron</t>
  </si>
  <si>
    <t>Estrin</t>
  </si>
  <si>
    <t>Kwon</t>
  </si>
  <si>
    <t>Shan</t>
  </si>
  <si>
    <t>Ogir</t>
  </si>
  <si>
    <t>Pascua</t>
  </si>
  <si>
    <t>Rice</t>
  </si>
  <si>
    <t>Anu</t>
  </si>
  <si>
    <t>Silam</t>
  </si>
  <si>
    <t>Turner</t>
  </si>
  <si>
    <t>Haihan</t>
  </si>
  <si>
    <t>Wu</t>
  </si>
  <si>
    <t>Martynas</t>
  </si>
  <si>
    <t>Karys</t>
  </si>
  <si>
    <t>Yair</t>
  </si>
  <si>
    <t>Koas</t>
  </si>
  <si>
    <t>Susi</t>
  </si>
  <si>
    <t>Trakhtengerts</t>
  </si>
  <si>
    <t>Luther</t>
  </si>
  <si>
    <t>Fleischer</t>
  </si>
  <si>
    <t>Doug</t>
  </si>
  <si>
    <t>Villalobos</t>
  </si>
  <si>
    <t>Konstadinos</t>
  </si>
  <si>
    <t>Zaloumis</t>
  </si>
  <si>
    <t>Andre </t>
  </si>
  <si>
    <t>Pereira Bojikian</t>
  </si>
  <si>
    <t>Kieth Setsuo</t>
  </si>
  <si>
    <t>Makishima</t>
  </si>
  <si>
    <t>Chuan</t>
  </si>
  <si>
    <t>Yeh</t>
  </si>
  <si>
    <t>Haack</t>
  </si>
  <si>
    <t>DeVos</t>
  </si>
  <si>
    <t>2019 Connecticut State Championships</t>
  </si>
  <si>
    <t>2019 Montana State Championships</t>
  </si>
  <si>
    <t>2019 Ohio State Championships</t>
  </si>
  <si>
    <t>2019 Oklahoma State Championships</t>
  </si>
  <si>
    <t>2019 Utah State Championships</t>
  </si>
  <si>
    <t>2019 Alaska State Championships</t>
  </si>
  <si>
    <t>Armando</t>
  </si>
  <si>
    <t>Munguia</t>
  </si>
  <si>
    <t>Jayson</t>
  </si>
  <si>
    <t>Marlon Jacob</t>
  </si>
  <si>
    <t>Arevalo</t>
  </si>
  <si>
    <t>Lee-Chin</t>
  </si>
  <si>
    <t>Paisley</t>
  </si>
  <si>
    <t>Melendez</t>
  </si>
  <si>
    <t>Ramone</t>
  </si>
  <si>
    <t>Reynolds</t>
  </si>
  <si>
    <t>Josiah</t>
  </si>
  <si>
    <t>Cazier</t>
  </si>
  <si>
    <t>Schleyer</t>
  </si>
  <si>
    <t>Quinton</t>
  </si>
  <si>
    <t>Beach Sr.</t>
  </si>
  <si>
    <t>Henrichs</t>
  </si>
  <si>
    <t>Jimmy</t>
  </si>
  <si>
    <t>Doung</t>
  </si>
  <si>
    <t>Lucero</t>
  </si>
  <si>
    <t>Weatherby</t>
  </si>
  <si>
    <t>Danniel</t>
  </si>
  <si>
    <t>2019 Virginia State Championships</t>
  </si>
  <si>
    <t>Justine</t>
  </si>
  <si>
    <t>Berry</t>
  </si>
  <si>
    <t>Esparza</t>
  </si>
  <si>
    <t>Karianna</t>
  </si>
  <si>
    <t>Huff</t>
  </si>
  <si>
    <t>Carrillo</t>
  </si>
  <si>
    <t>Natasha</t>
  </si>
  <si>
    <t>Papia</t>
  </si>
  <si>
    <t>Fife</t>
  </si>
  <si>
    <t>Andrea</t>
  </si>
  <si>
    <t>Gonzalez Mendoza</t>
  </si>
  <si>
    <t>Ellen</t>
  </si>
  <si>
    <t>Mims</t>
  </si>
  <si>
    <t>Spears</t>
  </si>
  <si>
    <t>2019 World Championships</t>
  </si>
  <si>
    <t>G-12</t>
  </si>
  <si>
    <t>2019 AAU - Region 2 Qualifiers</t>
  </si>
  <si>
    <t>2019 AAU - Pacific Northwest Qualifier</t>
  </si>
  <si>
    <t>2019 AAU - North Carolina District</t>
  </si>
  <si>
    <t>2019 South Carolina State Championships</t>
  </si>
  <si>
    <t>2019 AAU Gulf</t>
  </si>
  <si>
    <t>2019 AAU Southern Pacific District</t>
  </si>
  <si>
    <t>2019 AAU - Illinois District</t>
  </si>
  <si>
    <t>2019 AAU - Utah District</t>
  </si>
  <si>
    <t>2019 AAU -Ozark</t>
  </si>
  <si>
    <t>2019 AAU - New Jersey Qualifier</t>
  </si>
  <si>
    <t>2019 Kukkiwon Taekwondo Hanmadang</t>
  </si>
  <si>
    <t>2019 Spar Wars</t>
  </si>
  <si>
    <t>Lauriane</t>
  </si>
  <si>
    <t>Lauzon</t>
  </si>
  <si>
    <t>Ni</t>
  </si>
  <si>
    <t>Mildred</t>
  </si>
  <si>
    <t>Hawkins</t>
  </si>
  <si>
    <t>Mercer</t>
  </si>
  <si>
    <t>Solomon</t>
  </si>
  <si>
    <t>Jeonghwee</t>
  </si>
  <si>
    <t>Song</t>
  </si>
  <si>
    <t>Anhviet</t>
  </si>
  <si>
    <t>El Hodge</t>
  </si>
  <si>
    <t>Fosana</t>
  </si>
  <si>
    <t>Anas</t>
  </si>
  <si>
    <t>Shahid</t>
  </si>
  <si>
    <t>Hyun</t>
  </si>
  <si>
    <t>Lorsan</t>
  </si>
  <si>
    <t>Irizarry</t>
  </si>
  <si>
    <t>Vita</t>
  </si>
  <si>
    <t>Hines</t>
  </si>
  <si>
    <t>Strazza</t>
  </si>
  <si>
    <t>Carlo</t>
  </si>
  <si>
    <t>Garza</t>
  </si>
  <si>
    <t>Lance</t>
  </si>
  <si>
    <t>McDonald</t>
  </si>
  <si>
    <t>Winfield</t>
  </si>
  <si>
    <t>Abdoulaye</t>
  </si>
  <si>
    <t>Ngom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</si>
</sst>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2" x14ac:knownFonts="1">
    <font>
      <sz val="10"/>
      <color rgb="FF000000"/>
      <name val="Arial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66">
    <xf numFmtId="0" fontId="0" fillId="0" borderId="0" xfId="0" applyFont="1" applyAlignment="1"/>
    <xf numFmtId="0" fontId="3" fillId="0" borderId="0" xfId="0" applyFont="1" applyBorder="1" applyAlignment="1">
      <alignment horizontal="center"/>
    </xf>
    <xf numFmtId="164" fontId="3" fillId="2" borderId="0" xfId="0" applyNumberFormat="1" applyFont="1" applyFill="1" applyBorder="1" applyAlignment="1">
      <alignment horizontal="center"/>
    </xf>
    <xf numFmtId="0" fontId="4" fillId="0" borderId="0" xfId="0" applyFont="1" applyAlignment="1"/>
    <xf numFmtId="0" fontId="4" fillId="0" borderId="0" xfId="0" quotePrefix="1" applyFont="1" applyAlignme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15" fontId="5" fillId="2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15" fontId="5" fillId="2" borderId="0" xfId="0" applyNumberFormat="1" applyFont="1" applyFill="1" applyAlignment="1">
      <alignment horizontal="center"/>
    </xf>
    <xf numFmtId="0" fontId="0" fillId="2" borderId="0" xfId="0" applyFont="1" applyFill="1" applyAlignment="1"/>
    <xf numFmtId="0" fontId="2" fillId="0" borderId="0" xfId="0" applyFont="1" applyAlignment="1"/>
    <xf numFmtId="0" fontId="2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Font="1" applyAlignment="1">
      <alignment horizontal="center"/>
    </xf>
    <xf numFmtId="0" fontId="7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0" fillId="0" borderId="0" xfId="0" applyFont="1" applyBorder="1" applyAlignment="1"/>
    <xf numFmtId="0" fontId="2" fillId="2" borderId="0" xfId="0" applyFont="1" applyFill="1" applyAlignment="1"/>
    <xf numFmtId="0" fontId="4" fillId="0" borderId="0" xfId="0" applyFont="1" applyFill="1" applyBorder="1" applyAlignment="1">
      <alignment horizont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/>
    <xf numFmtId="0" fontId="4" fillId="0" borderId="0" xfId="0" applyFont="1" applyFill="1" applyAlignment="1"/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Font="1" applyFill="1" applyAlignment="1"/>
    <xf numFmtId="14" fontId="2" fillId="0" borderId="0" xfId="0" applyNumberFormat="1" applyFont="1" applyFill="1"/>
    <xf numFmtId="0" fontId="3" fillId="0" borderId="0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0" fillId="2" borderId="0" xfId="0" applyFont="1" applyFill="1" applyBorder="1" applyAlignment="1"/>
    <xf numFmtId="0" fontId="6" fillId="2" borderId="0" xfId="0" applyFont="1" applyFill="1" applyBorder="1" applyAlignment="1">
      <alignment horizontal="center"/>
    </xf>
    <xf numFmtId="0" fontId="0" fillId="0" borderId="1" xfId="0" applyFont="1" applyFill="1" applyBorder="1" applyAlignment="1"/>
    <xf numFmtId="0" fontId="0" fillId="0" borderId="2" xfId="0" applyFont="1" applyFill="1" applyBorder="1" applyAlignment="1"/>
    <xf numFmtId="0" fontId="5" fillId="0" borderId="0" xfId="0" applyFont="1" applyBorder="1" applyAlignment="1">
      <alignment horizontal="center" vertical="center" wrapText="1"/>
    </xf>
    <xf numFmtId="14" fontId="2" fillId="0" borderId="0" xfId="0" applyNumberFormat="1" applyFont="1" applyFill="1" applyAlignment="1">
      <alignment vertical="center"/>
    </xf>
    <xf numFmtId="0" fontId="4" fillId="0" borderId="0" xfId="0" quotePrefix="1" applyFont="1" applyFill="1" applyAlignment="1"/>
    <xf numFmtId="164" fontId="3" fillId="2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8" fillId="0" borderId="0" xfId="0" applyFont="1" applyAlignment="1">
      <alignment horizontal="center" vertical="center" wrapText="1"/>
    </xf>
    <xf numFmtId="49" fontId="2" fillId="0" borderId="0" xfId="0" applyNumberFormat="1" applyFont="1" applyFill="1"/>
    <xf numFmtId="0" fontId="4" fillId="0" borderId="0" xfId="0" applyFont="1" applyFill="1"/>
    <xf numFmtId="0" fontId="1" fillId="0" borderId="0" xfId="0" applyFont="1" applyFill="1" applyBorder="1" applyAlignment="1"/>
    <xf numFmtId="2" fontId="2" fillId="0" borderId="0" xfId="0" applyNumberFormat="1" applyFont="1" applyFill="1" applyAlignment="1">
      <alignment horizontal="center"/>
    </xf>
    <xf numFmtId="49" fontId="4" fillId="0" borderId="0" xfId="0" quotePrefix="1" applyNumberFormat="1" applyFont="1" applyFill="1"/>
    <xf numFmtId="49" fontId="4" fillId="0" borderId="0" xfId="0" applyNumberFormat="1" applyFont="1" applyFill="1"/>
    <xf numFmtId="0" fontId="2" fillId="0" borderId="0" xfId="0" applyFont="1" applyFill="1" applyAlignment="1">
      <alignment horizontal="left"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1" fillId="0" borderId="0" xfId="0" applyFont="1" applyFill="1"/>
    <xf numFmtId="14" fontId="2" fillId="0" borderId="0" xfId="0" applyNumberFormat="1" applyFont="1" applyAlignment="1">
      <alignment vertical="center"/>
    </xf>
    <xf numFmtId="14" fontId="2" fillId="0" borderId="0" xfId="0" applyNumberFormat="1" applyFont="1"/>
    <xf numFmtId="0" fontId="2" fillId="0" borderId="0" xfId="0" applyFont="1"/>
    <xf numFmtId="49" fontId="2" fillId="0" borderId="0" xfId="0" applyNumberFormat="1" applyFont="1"/>
    <xf numFmtId="49" fontId="2" fillId="0" borderId="0" xfId="0" quotePrefix="1" applyNumberFormat="1" applyFont="1"/>
    <xf numFmtId="0" fontId="4" fillId="0" borderId="0" xfId="0" applyFont="1"/>
  </cellXfs>
  <cellStyles count="1"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6DCA1-939F-4F74-82C8-2B36C382D520}">
  <dimension ref="A1:VU681"/>
  <sheetViews>
    <sheetView zoomScale="80" zoomScaleNormal="80" workbookViewId="0">
      <pane xSplit="18" ySplit="5" topLeftCell="CR27" activePane="bottomRight" state="frozen"/>
      <selection pane="topRight" activeCell="S1" sqref="S1"/>
      <selection pane="bottomLeft" activeCell="A6" sqref="A6"/>
      <selection pane="bottomRight" activeCell="Q58" sqref="Q58"/>
    </sheetView>
  </sheetViews>
  <sheetFormatPr baseColWidth="10" defaultColWidth="8.83203125" defaultRowHeight="13" x14ac:dyDescent="0.15"/>
  <cols>
    <col min="1" max="1" width="18.5" customWidth="1"/>
    <col min="2" max="2" width="9.5" bestFit="1" customWidth="1"/>
    <col min="3" max="3" width="8.5" customWidth="1"/>
    <col min="4" max="4" width="19.83203125" bestFit="1" customWidth="1"/>
    <col min="5" max="5" width="21.5" bestFit="1" customWidth="1"/>
    <col min="6" max="6" width="12.6640625" style="30" hidden="1" customWidth="1"/>
    <col min="7" max="7" width="26" hidden="1" customWidth="1"/>
    <col min="8" max="8" width="5.6640625" hidden="1" customWidth="1"/>
    <col min="9" max="9" width="7.5" hidden="1" customWidth="1"/>
    <col min="10" max="10" width="63.5" hidden="1" customWidth="1"/>
    <col min="11" max="11" width="27.83203125" hidden="1" customWidth="1"/>
    <col min="12" max="12" width="13.83203125" hidden="1" customWidth="1"/>
    <col min="13" max="13" width="18.5" hidden="1" customWidth="1"/>
    <col min="14" max="14" width="12.6640625" hidden="1" customWidth="1"/>
    <col min="15" max="15" width="11.5" hidden="1" customWidth="1"/>
    <col min="16" max="16" width="4.6640625" customWidth="1"/>
    <col min="17" max="17" width="18.5" style="37" customWidth="1"/>
    <col min="18" max="18" width="7" style="38" bestFit="1" customWidth="1"/>
    <col min="19" max="19" width="10.33203125" customWidth="1"/>
    <col min="20" max="20" width="19" customWidth="1"/>
    <col min="21" max="21" width="21.6640625" customWidth="1"/>
    <col min="22" max="22" width="15.83203125" customWidth="1"/>
    <col min="23" max="23" width="15.5" customWidth="1"/>
    <col min="24" max="24" width="16.33203125" customWidth="1"/>
    <col min="25" max="25" width="14.1640625" customWidth="1"/>
    <col min="26" max="26" width="18.1640625" customWidth="1"/>
    <col min="27" max="27" width="28" customWidth="1"/>
    <col min="28" max="28" width="22.5" customWidth="1"/>
    <col min="29" max="29" width="16.33203125" customWidth="1"/>
    <col min="30" max="30" width="18.83203125" customWidth="1"/>
    <col min="31" max="31" width="17.5" customWidth="1"/>
    <col min="32" max="32" width="15.6640625" customWidth="1"/>
    <col min="33" max="33" width="19.5" customWidth="1"/>
    <col min="34" max="34" width="13.5" customWidth="1"/>
    <col min="35" max="35" width="17.6640625" customWidth="1"/>
    <col min="36" max="36" width="16.33203125" customWidth="1"/>
    <col min="37" max="37" width="13.6640625" customWidth="1"/>
    <col min="38" max="38" width="22.1640625" customWidth="1"/>
    <col min="39" max="39" width="21.83203125" customWidth="1"/>
    <col min="40" max="40" width="27.5" customWidth="1"/>
    <col min="41" max="41" width="18.5" customWidth="1"/>
    <col min="42" max="42" width="21.83203125" customWidth="1"/>
    <col min="43" max="43" width="12.1640625" customWidth="1"/>
    <col min="44" max="44" width="14.83203125" customWidth="1"/>
    <col min="45" max="46" width="14.5" customWidth="1"/>
    <col min="47" max="50" width="14" customWidth="1"/>
    <col min="51" max="53" width="18.1640625" customWidth="1"/>
    <col min="54" max="56" width="17.5" customWidth="1"/>
    <col min="57" max="57" width="11.6640625" customWidth="1"/>
    <col min="58" max="58" width="11.5" customWidth="1"/>
    <col min="59" max="59" width="12" customWidth="1"/>
    <col min="60" max="60" width="15.33203125" customWidth="1"/>
    <col min="61" max="61" width="18.83203125" customWidth="1"/>
    <col min="62" max="65" width="15.33203125" customWidth="1"/>
    <col min="66" max="66" width="12.5" customWidth="1"/>
    <col min="67" max="67" width="18.83203125" customWidth="1"/>
    <col min="68" max="68" width="19" customWidth="1"/>
    <col min="69" max="70" width="18.83203125" customWidth="1"/>
    <col min="71" max="72" width="18.83203125" style="43" customWidth="1"/>
    <col min="73" max="73" width="18.6640625" style="43" customWidth="1"/>
    <col min="74" max="74" width="12" customWidth="1"/>
    <col min="75" max="79" width="18.83203125" customWidth="1"/>
    <col min="80" max="81" width="12" customWidth="1"/>
    <col min="82" max="85" width="19.5" customWidth="1"/>
    <col min="86" max="87" width="20.5" customWidth="1"/>
    <col min="88" max="91" width="14.5" customWidth="1"/>
    <col min="92" max="94" width="20.5" customWidth="1"/>
    <col min="95" max="97" width="13.83203125" customWidth="1"/>
    <col min="98" max="101" width="11.83203125" customWidth="1"/>
    <col min="102" max="102" width="11.6640625" customWidth="1"/>
    <col min="103" max="108" width="18.83203125" customWidth="1"/>
    <col min="109" max="109" width="17.83203125" bestFit="1" customWidth="1"/>
    <col min="110" max="110" width="18.83203125" bestFit="1" customWidth="1"/>
    <col min="111" max="111" width="11" bestFit="1" customWidth="1"/>
    <col min="112" max="112" width="17.5" bestFit="1" customWidth="1"/>
    <col min="113" max="114" width="11.83203125" bestFit="1" customWidth="1"/>
    <col min="115" max="115" width="12.33203125" bestFit="1" customWidth="1"/>
    <col min="116" max="116" width="14.5" bestFit="1" customWidth="1"/>
    <col min="117" max="117" width="18.33203125" bestFit="1" customWidth="1"/>
    <col min="118" max="118" width="12.33203125" bestFit="1" customWidth="1"/>
    <col min="119" max="119" width="13.6640625" bestFit="1" customWidth="1"/>
  </cols>
  <sheetData>
    <row r="1" spans="1:593" s="43" customFormat="1" ht="62.25" customHeight="1" x14ac:dyDescent="0.15">
      <c r="A1" s="15"/>
      <c r="E1" s="44"/>
      <c r="F1" s="24"/>
      <c r="L1" s="45"/>
      <c r="N1" s="46"/>
      <c r="O1" s="9"/>
      <c r="P1" s="9"/>
      <c r="Q1" s="39" t="s">
        <v>3654</v>
      </c>
      <c r="R1" s="39" t="s">
        <v>0</v>
      </c>
      <c r="S1" s="47"/>
      <c r="T1" s="8" t="s">
        <v>1</v>
      </c>
      <c r="U1" s="8" t="s">
        <v>2</v>
      </c>
      <c r="V1" s="6" t="s">
        <v>3</v>
      </c>
      <c r="W1" s="6" t="s">
        <v>4</v>
      </c>
      <c r="X1" s="8" t="s">
        <v>5</v>
      </c>
      <c r="Y1" s="8" t="s">
        <v>6</v>
      </c>
      <c r="Z1" s="8" t="s">
        <v>7</v>
      </c>
      <c r="AA1" s="32" t="s">
        <v>8</v>
      </c>
      <c r="AB1" s="8" t="s">
        <v>9</v>
      </c>
      <c r="AC1" s="6" t="s">
        <v>10</v>
      </c>
      <c r="AD1" s="8" t="s">
        <v>11</v>
      </c>
      <c r="AE1" s="8" t="s">
        <v>12</v>
      </c>
      <c r="AF1" s="6" t="s">
        <v>13</v>
      </c>
      <c r="AG1" s="6" t="s">
        <v>14</v>
      </c>
      <c r="AH1" s="6" t="s">
        <v>15</v>
      </c>
      <c r="AI1" s="8" t="s">
        <v>16</v>
      </c>
      <c r="AJ1" s="48" t="s">
        <v>17</v>
      </c>
      <c r="AK1" s="6" t="s">
        <v>18</v>
      </c>
      <c r="AL1" s="8" t="s">
        <v>19</v>
      </c>
      <c r="AM1" s="8" t="s">
        <v>20</v>
      </c>
      <c r="AN1" s="32" t="s">
        <v>21</v>
      </c>
      <c r="AO1" s="32" t="s">
        <v>22</v>
      </c>
      <c r="AP1" s="32" t="s">
        <v>23</v>
      </c>
      <c r="AQ1" s="32" t="s">
        <v>24</v>
      </c>
      <c r="AR1" s="32" t="s">
        <v>25</v>
      </c>
      <c r="AS1" s="32" t="s">
        <v>26</v>
      </c>
      <c r="AT1" s="32" t="s">
        <v>27</v>
      </c>
      <c r="AU1" s="32" t="s">
        <v>28</v>
      </c>
      <c r="AV1" s="32" t="s">
        <v>29</v>
      </c>
      <c r="AW1" s="32" t="s">
        <v>30</v>
      </c>
      <c r="AX1" s="32" t="s">
        <v>31</v>
      </c>
      <c r="AY1" s="32" t="s">
        <v>32</v>
      </c>
      <c r="AZ1" s="32" t="s">
        <v>33</v>
      </c>
      <c r="BA1" s="32" t="s">
        <v>34</v>
      </c>
      <c r="BB1" s="32" t="s">
        <v>35</v>
      </c>
      <c r="BC1" s="32" t="s">
        <v>36</v>
      </c>
      <c r="BD1" s="32" t="s">
        <v>37</v>
      </c>
      <c r="BE1" s="32" t="s">
        <v>38</v>
      </c>
      <c r="BF1" s="32" t="s">
        <v>39</v>
      </c>
      <c r="BG1" s="32" t="s">
        <v>40</v>
      </c>
      <c r="BH1" s="32" t="s">
        <v>41</v>
      </c>
      <c r="BI1" s="32" t="s">
        <v>42</v>
      </c>
      <c r="BJ1" s="32" t="s">
        <v>43</v>
      </c>
      <c r="BK1" s="32" t="s">
        <v>44</v>
      </c>
      <c r="BL1" s="32" t="s">
        <v>45</v>
      </c>
      <c r="BM1" s="32" t="s">
        <v>46</v>
      </c>
      <c r="BN1" s="32" t="s">
        <v>47</v>
      </c>
      <c r="BO1" s="32" t="s">
        <v>48</v>
      </c>
      <c r="BP1" s="32" t="s">
        <v>49</v>
      </c>
      <c r="BQ1" s="32" t="s">
        <v>50</v>
      </c>
      <c r="BR1" s="32" t="s">
        <v>51</v>
      </c>
      <c r="BS1" s="32" t="s">
        <v>52</v>
      </c>
      <c r="BT1" s="32" t="s">
        <v>53</v>
      </c>
      <c r="BU1" s="32" t="s">
        <v>54</v>
      </c>
      <c r="BV1" s="32" t="s">
        <v>55</v>
      </c>
      <c r="BW1" s="32" t="s">
        <v>56</v>
      </c>
      <c r="BX1" s="32" t="s">
        <v>57</v>
      </c>
      <c r="BY1" s="32" t="s">
        <v>3635</v>
      </c>
      <c r="BZ1" s="32" t="s">
        <v>3636</v>
      </c>
      <c r="CA1" s="32" t="s">
        <v>58</v>
      </c>
      <c r="CB1" s="32" t="s">
        <v>59</v>
      </c>
      <c r="CC1" s="32" t="s">
        <v>60</v>
      </c>
      <c r="CD1" s="32" t="s">
        <v>61</v>
      </c>
      <c r="CE1" s="32" t="s">
        <v>62</v>
      </c>
      <c r="CF1" s="32" t="s">
        <v>3637</v>
      </c>
      <c r="CG1" s="32" t="s">
        <v>63</v>
      </c>
      <c r="CH1" s="32" t="s">
        <v>64</v>
      </c>
      <c r="CI1" s="8" t="s">
        <v>3797</v>
      </c>
      <c r="CJ1" s="8" t="s">
        <v>65</v>
      </c>
      <c r="CK1" s="8" t="s">
        <v>3752</v>
      </c>
      <c r="CL1" s="8" t="s">
        <v>3638</v>
      </c>
      <c r="CM1" s="8" t="s">
        <v>3639</v>
      </c>
      <c r="CN1" s="8" t="s">
        <v>66</v>
      </c>
      <c r="CO1" s="8" t="s">
        <v>67</v>
      </c>
      <c r="CP1" s="8" t="s">
        <v>68</v>
      </c>
      <c r="CQ1" s="8" t="s">
        <v>69</v>
      </c>
      <c r="CR1" s="8" t="s">
        <v>3796</v>
      </c>
      <c r="CS1" s="8" t="s">
        <v>3640</v>
      </c>
      <c r="CT1" s="8" t="s">
        <v>70</v>
      </c>
      <c r="CU1" s="8" t="s">
        <v>3641</v>
      </c>
      <c r="CV1" s="8" t="s">
        <v>3642</v>
      </c>
      <c r="CW1" s="8" t="s">
        <v>71</v>
      </c>
      <c r="CX1" s="8" t="s">
        <v>3643</v>
      </c>
      <c r="CY1" s="8" t="s">
        <v>3753</v>
      </c>
      <c r="CZ1" s="8" t="s">
        <v>3754</v>
      </c>
      <c r="DA1" s="8" t="s">
        <v>3755</v>
      </c>
      <c r="DB1" s="8" t="s">
        <v>3756</v>
      </c>
      <c r="DC1" s="8" t="s">
        <v>3779</v>
      </c>
      <c r="DD1" s="8" t="s">
        <v>3757</v>
      </c>
      <c r="DE1" s="8" t="s">
        <v>3798</v>
      </c>
      <c r="DF1" s="8" t="s">
        <v>3799</v>
      </c>
      <c r="DG1" s="8" t="s">
        <v>3800</v>
      </c>
      <c r="DH1" s="8" t="s">
        <v>3801</v>
      </c>
      <c r="DI1" s="8" t="s">
        <v>3802</v>
      </c>
      <c r="DJ1" s="8" t="s">
        <v>3803</v>
      </c>
      <c r="DK1" s="8" t="s">
        <v>3804</v>
      </c>
      <c r="DL1" s="8" t="s">
        <v>3805</v>
      </c>
      <c r="DM1" s="8" t="s">
        <v>3806</v>
      </c>
      <c r="DN1" s="8" t="s">
        <v>3807</v>
      </c>
      <c r="DO1" s="8" t="s">
        <v>3794</v>
      </c>
    </row>
    <row r="2" spans="1:593" s="12" customFormat="1" ht="15.75" customHeight="1" x14ac:dyDescent="0.2">
      <c r="A2" s="22"/>
      <c r="L2" s="18"/>
      <c r="N2" s="20"/>
      <c r="O2" s="19"/>
      <c r="P2" s="19"/>
      <c r="Q2" s="35"/>
      <c r="R2" s="35"/>
      <c r="S2" s="35"/>
      <c r="T2" s="11">
        <v>43387</v>
      </c>
      <c r="U2" s="11">
        <v>43387</v>
      </c>
      <c r="V2" s="11">
        <v>43393</v>
      </c>
      <c r="W2" s="11">
        <v>43394</v>
      </c>
      <c r="X2" s="11">
        <v>43393</v>
      </c>
      <c r="Y2" s="11">
        <v>43394</v>
      </c>
      <c r="Z2" s="11">
        <v>43394</v>
      </c>
      <c r="AA2" s="2">
        <v>43394</v>
      </c>
      <c r="AB2" s="11">
        <v>43400</v>
      </c>
      <c r="AC2" s="7">
        <v>43408</v>
      </c>
      <c r="AD2" s="7">
        <v>43405</v>
      </c>
      <c r="AE2" s="7">
        <v>43415</v>
      </c>
      <c r="AF2" s="7">
        <v>43415</v>
      </c>
      <c r="AG2" s="7">
        <v>43421</v>
      </c>
      <c r="AH2" s="7">
        <v>43422</v>
      </c>
      <c r="AI2" s="7">
        <v>43427</v>
      </c>
      <c r="AJ2" s="7">
        <v>43427</v>
      </c>
      <c r="AK2" s="7">
        <v>43429</v>
      </c>
      <c r="AL2" s="7">
        <v>43435</v>
      </c>
      <c r="AM2" s="7">
        <v>43438</v>
      </c>
      <c r="AN2" s="2">
        <v>43452</v>
      </c>
      <c r="AO2" s="2">
        <v>43498</v>
      </c>
      <c r="AP2" s="2">
        <v>43499</v>
      </c>
      <c r="AQ2" s="2">
        <v>43499</v>
      </c>
      <c r="AR2" s="2">
        <v>43505</v>
      </c>
      <c r="AS2" s="2">
        <v>43505</v>
      </c>
      <c r="AT2" s="2">
        <v>43505</v>
      </c>
      <c r="AU2" s="2">
        <v>43508</v>
      </c>
      <c r="AV2" s="2">
        <v>43512</v>
      </c>
      <c r="AW2" s="2">
        <v>43512</v>
      </c>
      <c r="AX2" s="2">
        <v>43512</v>
      </c>
      <c r="AY2" s="2">
        <v>43513</v>
      </c>
      <c r="AZ2" s="2">
        <v>43519</v>
      </c>
      <c r="BA2" s="2">
        <v>43519</v>
      </c>
      <c r="BB2" s="2">
        <v>43519</v>
      </c>
      <c r="BC2" s="2">
        <v>43519</v>
      </c>
      <c r="BD2" s="2">
        <v>43520</v>
      </c>
      <c r="BE2" s="2">
        <v>43529</v>
      </c>
      <c r="BF2" s="2">
        <v>43527</v>
      </c>
      <c r="BG2" s="2"/>
      <c r="BH2" s="2">
        <v>43531</v>
      </c>
      <c r="BI2" s="2">
        <v>43533</v>
      </c>
      <c r="BJ2" s="2">
        <v>43533</v>
      </c>
      <c r="BK2" s="2">
        <v>43533</v>
      </c>
      <c r="BL2" s="2">
        <v>43533</v>
      </c>
      <c r="BM2" s="2">
        <v>43533</v>
      </c>
      <c r="BN2" s="2">
        <v>43534</v>
      </c>
      <c r="BO2" s="2">
        <v>43540</v>
      </c>
      <c r="BP2" s="2"/>
      <c r="BQ2" s="2">
        <v>43540</v>
      </c>
      <c r="BR2" s="2">
        <v>43540</v>
      </c>
      <c r="BS2" s="2">
        <v>43541</v>
      </c>
      <c r="BT2" s="2">
        <v>43541</v>
      </c>
      <c r="BU2" s="2">
        <v>43547</v>
      </c>
      <c r="BV2" s="2">
        <v>43547</v>
      </c>
      <c r="BW2" s="2">
        <v>43547</v>
      </c>
      <c r="BX2" s="2">
        <v>43547</v>
      </c>
      <c r="BY2" s="2">
        <v>43547</v>
      </c>
      <c r="BZ2" s="2">
        <v>43547</v>
      </c>
      <c r="CA2" s="2">
        <v>43553</v>
      </c>
      <c r="CB2" s="2">
        <v>43554</v>
      </c>
      <c r="CC2" s="2">
        <v>43554</v>
      </c>
      <c r="CD2" s="2">
        <v>43554</v>
      </c>
      <c r="CE2" s="2">
        <v>43554</v>
      </c>
      <c r="CF2" s="2">
        <v>43554</v>
      </c>
      <c r="CG2" s="2">
        <v>43555</v>
      </c>
      <c r="CH2" s="2">
        <v>43555</v>
      </c>
      <c r="CI2" s="11">
        <v>43561</v>
      </c>
      <c r="CJ2" s="11">
        <v>43561</v>
      </c>
      <c r="CK2" s="11">
        <v>43561</v>
      </c>
      <c r="CL2" s="11">
        <v>43561</v>
      </c>
      <c r="CM2" s="11">
        <v>43561</v>
      </c>
      <c r="CN2" s="11">
        <v>43562</v>
      </c>
      <c r="CO2" s="11">
        <v>43568</v>
      </c>
      <c r="CP2" s="11">
        <v>43568</v>
      </c>
      <c r="CQ2" s="11">
        <v>43568</v>
      </c>
      <c r="CR2" s="11">
        <v>43568</v>
      </c>
      <c r="CS2" s="11">
        <v>43568</v>
      </c>
      <c r="CT2" s="11">
        <v>43569</v>
      </c>
      <c r="CU2" s="11">
        <v>43575</v>
      </c>
      <c r="CV2" s="11">
        <v>43575</v>
      </c>
      <c r="CW2" s="11">
        <v>43576</v>
      </c>
      <c r="CX2" s="11">
        <v>43582</v>
      </c>
      <c r="CY2" s="11">
        <v>43582</v>
      </c>
      <c r="CZ2" s="11">
        <v>43582</v>
      </c>
      <c r="DA2" s="11">
        <v>43582</v>
      </c>
      <c r="DB2" s="11">
        <v>43582</v>
      </c>
      <c r="DC2" s="11">
        <v>43582</v>
      </c>
      <c r="DD2" s="11">
        <v>43582</v>
      </c>
      <c r="DE2" s="11">
        <v>43588</v>
      </c>
      <c r="DF2" s="11">
        <v>43589</v>
      </c>
      <c r="DG2" s="11">
        <v>43589</v>
      </c>
      <c r="DH2" s="11">
        <v>43589</v>
      </c>
      <c r="DI2" s="11">
        <v>43589</v>
      </c>
      <c r="DJ2" s="11">
        <v>43589</v>
      </c>
      <c r="DK2" s="11">
        <v>43596</v>
      </c>
      <c r="DL2" s="11">
        <v>43596</v>
      </c>
      <c r="DM2" s="11">
        <v>43596</v>
      </c>
      <c r="DN2" s="11">
        <v>43596</v>
      </c>
      <c r="DO2" s="11">
        <v>43604</v>
      </c>
    </row>
    <row r="3" spans="1:593" ht="15.75" customHeight="1" x14ac:dyDescent="0.2">
      <c r="A3" s="13"/>
      <c r="F3" s="25"/>
      <c r="L3" s="16"/>
      <c r="N3" s="5"/>
      <c r="O3" s="14"/>
      <c r="P3" s="14"/>
      <c r="Q3" s="21"/>
      <c r="R3" s="21"/>
      <c r="S3" s="21"/>
      <c r="T3" s="10" t="s">
        <v>72</v>
      </c>
      <c r="U3" s="10" t="s">
        <v>72</v>
      </c>
      <c r="V3" s="10" t="s">
        <v>73</v>
      </c>
      <c r="W3" s="10" t="s">
        <v>72</v>
      </c>
      <c r="X3" s="10" t="s">
        <v>72</v>
      </c>
      <c r="Y3" s="10" t="s">
        <v>72</v>
      </c>
      <c r="Z3" s="10" t="s">
        <v>72</v>
      </c>
      <c r="AA3" s="1" t="s">
        <v>73</v>
      </c>
      <c r="AB3" s="10" t="s">
        <v>73</v>
      </c>
      <c r="AC3" s="6" t="s">
        <v>72</v>
      </c>
      <c r="AD3" s="6" t="s">
        <v>74</v>
      </c>
      <c r="AE3" s="6" t="s">
        <v>72</v>
      </c>
      <c r="AF3" s="6" t="s">
        <v>72</v>
      </c>
      <c r="AG3" s="6" t="s">
        <v>73</v>
      </c>
      <c r="AH3" s="6" t="s">
        <v>72</v>
      </c>
      <c r="AI3" s="6" t="s">
        <v>72</v>
      </c>
      <c r="AJ3" s="6" t="s">
        <v>72</v>
      </c>
      <c r="AK3" s="6" t="s">
        <v>72</v>
      </c>
      <c r="AL3" s="6" t="s">
        <v>73</v>
      </c>
      <c r="AM3" s="6" t="s">
        <v>72</v>
      </c>
      <c r="AN3" s="1" t="s">
        <v>73</v>
      </c>
      <c r="AO3" s="1" t="s">
        <v>73</v>
      </c>
      <c r="AP3" s="1" t="s">
        <v>73</v>
      </c>
      <c r="AQ3" s="1" t="s">
        <v>72</v>
      </c>
      <c r="AR3" s="1" t="s">
        <v>75</v>
      </c>
      <c r="AS3" s="1" t="s">
        <v>75</v>
      </c>
      <c r="AT3" s="1" t="s">
        <v>73</v>
      </c>
      <c r="AU3" s="1" t="s">
        <v>72</v>
      </c>
      <c r="AV3" s="1" t="s">
        <v>73</v>
      </c>
      <c r="AW3" s="1" t="s">
        <v>73</v>
      </c>
      <c r="AX3" s="1" t="s">
        <v>73</v>
      </c>
      <c r="AY3" s="1" t="s">
        <v>73</v>
      </c>
      <c r="AZ3" s="1" t="s">
        <v>73</v>
      </c>
      <c r="BA3" s="1" t="s">
        <v>73</v>
      </c>
      <c r="BB3" s="1" t="s">
        <v>73</v>
      </c>
      <c r="BC3" s="1" t="s">
        <v>73</v>
      </c>
      <c r="BD3" s="1" t="s">
        <v>73</v>
      </c>
      <c r="BE3" s="1" t="s">
        <v>72</v>
      </c>
      <c r="BF3" s="1" t="s">
        <v>72</v>
      </c>
      <c r="BG3" s="1"/>
      <c r="BH3" s="1" t="s">
        <v>72</v>
      </c>
      <c r="BI3" s="1" t="s">
        <v>75</v>
      </c>
      <c r="BJ3" s="1" t="s">
        <v>75</v>
      </c>
      <c r="BK3" s="1" t="s">
        <v>75</v>
      </c>
      <c r="BL3" s="1" t="s">
        <v>72</v>
      </c>
      <c r="BM3" s="1" t="s">
        <v>75</v>
      </c>
      <c r="BN3" s="1" t="s">
        <v>72</v>
      </c>
      <c r="BO3" s="1" t="s">
        <v>73</v>
      </c>
      <c r="BP3" s="1" t="s">
        <v>73</v>
      </c>
      <c r="BQ3" s="1" t="s">
        <v>73</v>
      </c>
      <c r="BR3" s="1" t="s">
        <v>72</v>
      </c>
      <c r="BS3" s="1" t="s">
        <v>73</v>
      </c>
      <c r="BT3" s="1" t="s">
        <v>73</v>
      </c>
      <c r="BU3" s="1" t="s">
        <v>73</v>
      </c>
      <c r="BV3" s="1" t="s">
        <v>73</v>
      </c>
      <c r="BW3" s="1" t="s">
        <v>73</v>
      </c>
      <c r="BX3" s="1" t="s">
        <v>73</v>
      </c>
      <c r="BY3" s="1" t="s">
        <v>73</v>
      </c>
      <c r="BZ3" s="1" t="s">
        <v>73</v>
      </c>
      <c r="CA3" s="1" t="s">
        <v>73</v>
      </c>
      <c r="CB3" s="1" t="s">
        <v>73</v>
      </c>
      <c r="CC3" s="1" t="s">
        <v>73</v>
      </c>
      <c r="CD3" s="1" t="s">
        <v>73</v>
      </c>
      <c r="CE3" s="1" t="s">
        <v>73</v>
      </c>
      <c r="CF3" s="1" t="s">
        <v>73</v>
      </c>
      <c r="CG3" s="1" t="s">
        <v>72</v>
      </c>
      <c r="CH3" s="1" t="s">
        <v>73</v>
      </c>
      <c r="CI3" s="10" t="s">
        <v>73</v>
      </c>
      <c r="CJ3" s="10" t="s">
        <v>72</v>
      </c>
      <c r="CK3" s="10" t="s">
        <v>73</v>
      </c>
      <c r="CL3" s="10" t="s">
        <v>73</v>
      </c>
      <c r="CM3" s="10" t="s">
        <v>73</v>
      </c>
      <c r="CN3" s="10" t="s">
        <v>73</v>
      </c>
      <c r="CO3" s="10" t="s">
        <v>73</v>
      </c>
      <c r="CP3" s="10" t="s">
        <v>73</v>
      </c>
      <c r="CQ3" s="10" t="s">
        <v>72</v>
      </c>
      <c r="CR3" s="10" t="s">
        <v>73</v>
      </c>
      <c r="CS3" s="10" t="s">
        <v>73</v>
      </c>
      <c r="CT3" s="10" t="s">
        <v>72</v>
      </c>
      <c r="CU3" s="10" t="s">
        <v>73</v>
      </c>
      <c r="CV3" s="10" t="s">
        <v>73</v>
      </c>
      <c r="CW3" s="10" t="s">
        <v>72</v>
      </c>
      <c r="CX3" s="10" t="s">
        <v>73</v>
      </c>
      <c r="CY3" s="10" t="s">
        <v>73</v>
      </c>
      <c r="CZ3" s="10" t="s">
        <v>73</v>
      </c>
      <c r="DA3" s="10" t="s">
        <v>73</v>
      </c>
      <c r="DB3" s="10" t="s">
        <v>73</v>
      </c>
      <c r="DC3" s="10" t="s">
        <v>73</v>
      </c>
      <c r="DD3" s="10" t="s">
        <v>73</v>
      </c>
      <c r="DE3" s="10" t="s">
        <v>73</v>
      </c>
      <c r="DF3" s="10" t="s">
        <v>73</v>
      </c>
      <c r="DG3" s="10" t="s">
        <v>73</v>
      </c>
      <c r="DH3" s="10" t="s">
        <v>73</v>
      </c>
      <c r="DI3" s="10" t="s">
        <v>73</v>
      </c>
      <c r="DJ3" s="10" t="s">
        <v>73</v>
      </c>
      <c r="DK3" s="10" t="s">
        <v>73</v>
      </c>
      <c r="DL3" s="10" t="s">
        <v>73</v>
      </c>
      <c r="DM3" s="10" t="s">
        <v>73</v>
      </c>
      <c r="DN3" s="10" t="s">
        <v>73</v>
      </c>
      <c r="DO3" s="10" t="s">
        <v>72</v>
      </c>
    </row>
    <row r="4" spans="1:593" ht="15.75" customHeight="1" x14ac:dyDescent="0.2">
      <c r="A4" s="13"/>
      <c r="F4" s="25"/>
      <c r="L4" s="16"/>
      <c r="N4" s="5"/>
      <c r="O4" s="14"/>
      <c r="P4" s="14"/>
      <c r="Q4" s="21"/>
      <c r="R4" s="21"/>
      <c r="S4" s="21"/>
      <c r="T4" s="10" t="s">
        <v>76</v>
      </c>
      <c r="U4" s="10" t="s">
        <v>77</v>
      </c>
      <c r="V4" s="10" t="s">
        <v>78</v>
      </c>
      <c r="W4" s="10" t="s">
        <v>79</v>
      </c>
      <c r="X4" s="10" t="s">
        <v>80</v>
      </c>
      <c r="Y4" s="10" t="s">
        <v>79</v>
      </c>
      <c r="Z4" s="10" t="s">
        <v>79</v>
      </c>
      <c r="AA4" s="1" t="s">
        <v>81</v>
      </c>
      <c r="AB4" s="10" t="s">
        <v>81</v>
      </c>
      <c r="AC4" s="6" t="s">
        <v>80</v>
      </c>
      <c r="AD4" s="6" t="s">
        <v>81</v>
      </c>
      <c r="AE4" s="6" t="s">
        <v>81</v>
      </c>
      <c r="AF4" s="6" t="s">
        <v>80</v>
      </c>
      <c r="AG4" s="6" t="s">
        <v>76</v>
      </c>
      <c r="AH4" s="6" t="s">
        <v>82</v>
      </c>
      <c r="AI4" s="6" t="s">
        <v>83</v>
      </c>
      <c r="AJ4" s="6" t="s">
        <v>83</v>
      </c>
      <c r="AK4" s="6" t="s">
        <v>80</v>
      </c>
      <c r="AL4" s="6" t="s">
        <v>78</v>
      </c>
      <c r="AM4" s="6" t="s">
        <v>80</v>
      </c>
      <c r="AN4" s="1" t="s">
        <v>81</v>
      </c>
      <c r="AO4" s="1" t="s">
        <v>81</v>
      </c>
      <c r="AP4" s="1" t="s">
        <v>84</v>
      </c>
      <c r="AQ4" s="1" t="s">
        <v>80</v>
      </c>
      <c r="AR4" s="1" t="s">
        <v>84</v>
      </c>
      <c r="AS4" s="1" t="s">
        <v>84</v>
      </c>
      <c r="AT4" s="1" t="s">
        <v>76</v>
      </c>
      <c r="AU4" s="1" t="s">
        <v>82</v>
      </c>
      <c r="AV4" s="1" t="s">
        <v>76</v>
      </c>
      <c r="AW4" s="1" t="s">
        <v>76</v>
      </c>
      <c r="AX4" s="1" t="s">
        <v>76</v>
      </c>
      <c r="AY4" s="1" t="s">
        <v>84</v>
      </c>
      <c r="AZ4" s="1" t="s">
        <v>76</v>
      </c>
      <c r="BA4" s="1" t="s">
        <v>76</v>
      </c>
      <c r="BB4" s="1" t="s">
        <v>84</v>
      </c>
      <c r="BC4" s="1" t="s">
        <v>84</v>
      </c>
      <c r="BD4" s="1" t="s">
        <v>76</v>
      </c>
      <c r="BE4" s="1" t="s">
        <v>80</v>
      </c>
      <c r="BF4" s="1" t="s">
        <v>82</v>
      </c>
      <c r="BG4" s="1"/>
      <c r="BH4" s="1" t="s">
        <v>80</v>
      </c>
      <c r="BI4" s="1" t="s">
        <v>84</v>
      </c>
      <c r="BJ4" s="1" t="s">
        <v>81</v>
      </c>
      <c r="BK4" s="1" t="s">
        <v>76</v>
      </c>
      <c r="BL4" s="1" t="s">
        <v>84</v>
      </c>
      <c r="BM4" s="1" t="s">
        <v>76</v>
      </c>
      <c r="BN4" s="1" t="s">
        <v>80</v>
      </c>
      <c r="BO4" s="1" t="s">
        <v>84</v>
      </c>
      <c r="BP4" s="1" t="s">
        <v>76</v>
      </c>
      <c r="BQ4" s="1" t="s">
        <v>84</v>
      </c>
      <c r="BR4" s="1" t="s">
        <v>82</v>
      </c>
      <c r="BS4" s="1" t="s">
        <v>84</v>
      </c>
      <c r="BT4" s="1" t="s">
        <v>84</v>
      </c>
      <c r="BU4" s="1" t="s">
        <v>85</v>
      </c>
      <c r="BV4" s="1" t="s">
        <v>81</v>
      </c>
      <c r="BW4" s="1" t="s">
        <v>84</v>
      </c>
      <c r="BX4" s="1" t="s">
        <v>76</v>
      </c>
      <c r="BY4" s="1" t="s">
        <v>76</v>
      </c>
      <c r="BZ4" s="1" t="s">
        <v>76</v>
      </c>
      <c r="CA4" s="1" t="s">
        <v>84</v>
      </c>
      <c r="CB4" s="1" t="s">
        <v>76</v>
      </c>
      <c r="CC4" s="1" t="s">
        <v>76</v>
      </c>
      <c r="CD4" s="1" t="s">
        <v>76</v>
      </c>
      <c r="CE4" s="1" t="s">
        <v>76</v>
      </c>
      <c r="CF4" s="1" t="s">
        <v>76</v>
      </c>
      <c r="CG4" s="1" t="s">
        <v>80</v>
      </c>
      <c r="CH4" s="1" t="s">
        <v>76</v>
      </c>
      <c r="CI4" s="10" t="s">
        <v>76</v>
      </c>
      <c r="CJ4" s="10" t="s">
        <v>80</v>
      </c>
      <c r="CK4" s="10" t="s">
        <v>84</v>
      </c>
      <c r="CL4" s="10" t="s">
        <v>76</v>
      </c>
      <c r="CM4" s="10" t="s">
        <v>76</v>
      </c>
      <c r="CN4" s="10" t="s">
        <v>86</v>
      </c>
      <c r="CO4" s="10" t="s">
        <v>87</v>
      </c>
      <c r="CP4" s="10" t="s">
        <v>84</v>
      </c>
      <c r="CQ4" s="10" t="s">
        <v>80</v>
      </c>
      <c r="CR4" s="10" t="s">
        <v>76</v>
      </c>
      <c r="CS4" s="10" t="s">
        <v>84</v>
      </c>
      <c r="CT4" s="10" t="s">
        <v>80</v>
      </c>
      <c r="CU4" s="10" t="s">
        <v>85</v>
      </c>
      <c r="CV4" s="10" t="s">
        <v>84</v>
      </c>
      <c r="CW4" s="10" t="s">
        <v>80</v>
      </c>
      <c r="CX4" s="10" t="s">
        <v>76</v>
      </c>
      <c r="CY4" s="10" t="s">
        <v>84</v>
      </c>
      <c r="CZ4" s="10" t="s">
        <v>84</v>
      </c>
      <c r="DA4" s="10" t="s">
        <v>84</v>
      </c>
      <c r="DB4" s="10" t="s">
        <v>84</v>
      </c>
      <c r="DC4" s="10" t="s">
        <v>84</v>
      </c>
      <c r="DD4" s="10" t="s">
        <v>84</v>
      </c>
      <c r="DE4" s="10" t="s">
        <v>76</v>
      </c>
      <c r="DF4" s="10" t="s">
        <v>84</v>
      </c>
      <c r="DG4" s="10" t="s">
        <v>76</v>
      </c>
      <c r="DH4" s="10" t="s">
        <v>76</v>
      </c>
      <c r="DI4" s="10" t="s">
        <v>76</v>
      </c>
      <c r="DJ4" s="10" t="s">
        <v>76</v>
      </c>
      <c r="DK4" s="10" t="s">
        <v>76</v>
      </c>
      <c r="DL4" s="10" t="s">
        <v>76</v>
      </c>
      <c r="DM4" s="10" t="s">
        <v>81</v>
      </c>
      <c r="DN4" s="10" t="s">
        <v>81</v>
      </c>
      <c r="DO4" s="10" t="s">
        <v>3795</v>
      </c>
    </row>
    <row r="5" spans="1:593" s="12" customFormat="1" ht="15.75" customHeight="1" x14ac:dyDescent="0.2">
      <c r="A5" s="17" t="s">
        <v>88</v>
      </c>
      <c r="B5" s="17" t="s">
        <v>89</v>
      </c>
      <c r="C5" s="17" t="s">
        <v>90</v>
      </c>
      <c r="D5" s="17" t="s">
        <v>91</v>
      </c>
      <c r="E5" s="17" t="s">
        <v>92</v>
      </c>
      <c r="F5" s="17" t="s">
        <v>93</v>
      </c>
      <c r="G5" s="17" t="s">
        <v>94</v>
      </c>
      <c r="H5" s="17" t="s">
        <v>95</v>
      </c>
      <c r="I5" s="17" t="s">
        <v>96</v>
      </c>
      <c r="J5" s="17" t="s">
        <v>97</v>
      </c>
      <c r="K5" s="17" t="s">
        <v>98</v>
      </c>
      <c r="L5" s="17" t="s">
        <v>99</v>
      </c>
      <c r="M5" s="17" t="s">
        <v>100</v>
      </c>
      <c r="N5" s="17" t="s">
        <v>101</v>
      </c>
      <c r="O5" s="17" t="s">
        <v>102</v>
      </c>
      <c r="P5" s="17"/>
      <c r="Q5" s="36"/>
      <c r="R5" s="36"/>
      <c r="S5" s="36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42"/>
      <c r="BT5" s="42"/>
      <c r="BU5" s="42"/>
      <c r="BV5" s="2"/>
      <c r="BW5" s="2"/>
      <c r="BX5" s="2"/>
      <c r="BY5" s="2"/>
      <c r="BZ5" s="2"/>
    </row>
    <row r="6" spans="1:593" s="30" customFormat="1" ht="15.75" customHeight="1" x14ac:dyDescent="0.2">
      <c r="A6" s="25" t="s">
        <v>103</v>
      </c>
      <c r="B6" s="41" t="s">
        <v>104</v>
      </c>
      <c r="C6" s="26" t="s">
        <v>105</v>
      </c>
      <c r="D6" s="24" t="s">
        <v>106</v>
      </c>
      <c r="E6" s="24" t="s">
        <v>107</v>
      </c>
      <c r="F6" s="24"/>
      <c r="G6" s="24" t="s">
        <v>108</v>
      </c>
      <c r="H6" s="24" t="s">
        <v>109</v>
      </c>
      <c r="I6" s="24">
        <v>6</v>
      </c>
      <c r="J6" s="24" t="s">
        <v>110</v>
      </c>
      <c r="K6" s="24" t="s">
        <v>111</v>
      </c>
      <c r="L6" s="27">
        <v>999785355</v>
      </c>
      <c r="M6" s="28" t="s">
        <v>112</v>
      </c>
      <c r="N6" s="28" t="b">
        <v>1</v>
      </c>
      <c r="O6" s="27"/>
      <c r="P6" s="27"/>
      <c r="Q6" s="33">
        <f>SUM(T6:ED6)</f>
        <v>662.7</v>
      </c>
      <c r="R6" s="34">
        <f t="shared" ref="R6:R33" si="0">RANK(Q6,$Q$6:$Q$54)</f>
        <v>1</v>
      </c>
      <c r="S6" s="28"/>
      <c r="T6" s="27">
        <v>108</v>
      </c>
      <c r="U6" s="29"/>
      <c r="V6" s="29"/>
      <c r="W6" s="27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>
        <v>20</v>
      </c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>
        <v>31.8</v>
      </c>
      <c r="BG6" s="29"/>
      <c r="BH6" s="29">
        <v>32.4</v>
      </c>
      <c r="BI6" s="29"/>
      <c r="BJ6" s="29"/>
      <c r="BK6" s="29"/>
      <c r="BL6" s="29"/>
      <c r="BM6" s="29"/>
      <c r="BN6" s="29">
        <v>32.4</v>
      </c>
      <c r="BO6" s="29"/>
      <c r="BP6" s="29"/>
      <c r="BQ6" s="29"/>
      <c r="BR6" s="29"/>
      <c r="BS6" s="27">
        <v>60.6</v>
      </c>
      <c r="BT6" s="27"/>
      <c r="BU6" s="27">
        <v>121</v>
      </c>
      <c r="BV6" s="29"/>
      <c r="BW6" s="29"/>
      <c r="BX6" s="29"/>
      <c r="BY6" s="29"/>
      <c r="BZ6" s="29"/>
      <c r="CA6" s="29"/>
      <c r="CB6" s="29"/>
      <c r="CC6" s="29"/>
      <c r="CD6" s="29">
        <v>66</v>
      </c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>
        <v>190.5</v>
      </c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</row>
    <row r="7" spans="1:593" s="30" customFormat="1" ht="15.75" customHeight="1" x14ac:dyDescent="0.2">
      <c r="A7" s="25" t="s">
        <v>103</v>
      </c>
      <c r="B7" s="41" t="s">
        <v>104</v>
      </c>
      <c r="C7" s="26" t="s">
        <v>105</v>
      </c>
      <c r="D7" s="24" t="s">
        <v>113</v>
      </c>
      <c r="E7" s="24" t="s">
        <v>114</v>
      </c>
      <c r="F7" s="31">
        <v>37325</v>
      </c>
      <c r="G7" s="24" t="s">
        <v>115</v>
      </c>
      <c r="H7" s="24" t="s">
        <v>116</v>
      </c>
      <c r="I7" s="25">
        <v>2</v>
      </c>
      <c r="J7" s="24" t="s">
        <v>117</v>
      </c>
      <c r="K7" s="24" t="s">
        <v>118</v>
      </c>
      <c r="L7" s="27">
        <v>999731970</v>
      </c>
      <c r="M7" s="28" t="s">
        <v>112</v>
      </c>
      <c r="N7" s="28"/>
      <c r="O7" s="27"/>
      <c r="P7" s="27"/>
      <c r="Q7" s="33">
        <f>SUM(T7:ED7)</f>
        <v>360.55</v>
      </c>
      <c r="R7" s="34">
        <f t="shared" si="0"/>
        <v>2</v>
      </c>
      <c r="S7" s="28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>
        <v>47.2</v>
      </c>
      <c r="AR7" s="29">
        <v>65.400000000000006</v>
      </c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>
        <v>31.8</v>
      </c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7"/>
      <c r="BT7" s="27"/>
      <c r="BU7" s="27">
        <v>90.75</v>
      </c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>
        <v>65.400000000000006</v>
      </c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>
        <v>60</v>
      </c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</row>
    <row r="8" spans="1:593" s="30" customFormat="1" ht="15.75" customHeight="1" x14ac:dyDescent="0.2">
      <c r="A8" s="25" t="s">
        <v>103</v>
      </c>
      <c r="B8" s="41" t="s">
        <v>104</v>
      </c>
      <c r="C8" s="26" t="s">
        <v>105</v>
      </c>
      <c r="D8" s="24" t="s">
        <v>130</v>
      </c>
      <c r="E8" s="24" t="s">
        <v>131</v>
      </c>
      <c r="F8" s="40">
        <v>37377</v>
      </c>
      <c r="G8" s="24" t="s">
        <v>132</v>
      </c>
      <c r="H8" s="24" t="s">
        <v>133</v>
      </c>
      <c r="I8" s="24">
        <v>1</v>
      </c>
      <c r="J8" s="24" t="s">
        <v>134</v>
      </c>
      <c r="K8" s="24" t="s">
        <v>135</v>
      </c>
      <c r="L8" s="27">
        <v>999857911</v>
      </c>
      <c r="M8" s="28" t="s">
        <v>112</v>
      </c>
      <c r="N8" s="28"/>
      <c r="O8" s="27"/>
      <c r="P8" s="27"/>
      <c r="Q8" s="33">
        <f>30+(SUM(AQ8:ED8))</f>
        <v>323.2</v>
      </c>
      <c r="R8" s="34">
        <f t="shared" si="0"/>
        <v>3</v>
      </c>
      <c r="S8" s="28"/>
      <c r="T8" s="27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>
        <v>70.8</v>
      </c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>
        <v>64.8</v>
      </c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7"/>
      <c r="BT8" s="27"/>
      <c r="BU8" s="27">
        <v>48.4</v>
      </c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>
        <v>60</v>
      </c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>
        <v>60</v>
      </c>
      <c r="CZ8" s="29"/>
      <c r="DA8" s="29"/>
      <c r="DB8" s="29"/>
      <c r="DC8" s="29"/>
      <c r="DD8" s="29">
        <v>60</v>
      </c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</row>
    <row r="9" spans="1:593" s="30" customFormat="1" ht="15.75" customHeight="1" x14ac:dyDescent="0.2">
      <c r="A9" s="25" t="s">
        <v>103</v>
      </c>
      <c r="B9" s="41" t="s">
        <v>104</v>
      </c>
      <c r="C9" s="26" t="s">
        <v>105</v>
      </c>
      <c r="D9" s="24" t="s">
        <v>119</v>
      </c>
      <c r="E9" s="24" t="s">
        <v>120</v>
      </c>
      <c r="F9" s="24"/>
      <c r="G9" s="24" t="s">
        <v>121</v>
      </c>
      <c r="H9" s="24" t="s">
        <v>122</v>
      </c>
      <c r="I9" s="24">
        <v>4</v>
      </c>
      <c r="J9" s="24" t="s">
        <v>123</v>
      </c>
      <c r="K9" s="24" t="s">
        <v>124</v>
      </c>
      <c r="L9" s="27">
        <v>999847741</v>
      </c>
      <c r="M9" s="28" t="s">
        <v>112</v>
      </c>
      <c r="N9" s="28"/>
      <c r="O9" s="27"/>
      <c r="P9" s="27"/>
      <c r="Q9" s="33">
        <f t="shared" ref="Q9:Q54" si="1">SUM(T9:ED9)</f>
        <v>294.56</v>
      </c>
      <c r="R9" s="34">
        <f t="shared" si="0"/>
        <v>4</v>
      </c>
      <c r="S9" s="28"/>
      <c r="T9" s="27"/>
      <c r="U9" s="29"/>
      <c r="V9" s="29"/>
      <c r="W9" s="27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>
        <v>180</v>
      </c>
      <c r="BG9" s="29"/>
      <c r="BH9" s="29"/>
      <c r="BI9" s="29">
        <v>46.8</v>
      </c>
      <c r="BJ9" s="29"/>
      <c r="BK9" s="29"/>
      <c r="BL9" s="29"/>
      <c r="BM9" s="29"/>
      <c r="BN9" s="29"/>
      <c r="BO9" s="29"/>
      <c r="BP9" s="29"/>
      <c r="BQ9" s="29"/>
      <c r="BR9" s="29"/>
      <c r="BS9" s="27"/>
      <c r="BT9" s="27"/>
      <c r="BU9" s="27">
        <v>67.760000000000005</v>
      </c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</row>
    <row r="10" spans="1:593" s="30" customFormat="1" ht="15.75" customHeight="1" x14ac:dyDescent="0.2">
      <c r="A10" s="25" t="s">
        <v>103</v>
      </c>
      <c r="B10" s="41" t="s">
        <v>104</v>
      </c>
      <c r="C10" s="26" t="s">
        <v>105</v>
      </c>
      <c r="D10" s="24" t="s">
        <v>125</v>
      </c>
      <c r="E10" s="24" t="s">
        <v>126</v>
      </c>
      <c r="F10" s="24"/>
      <c r="G10" s="24" t="s">
        <v>127</v>
      </c>
      <c r="H10" s="24" t="s">
        <v>116</v>
      </c>
      <c r="I10" s="25">
        <v>2</v>
      </c>
      <c r="J10" s="24" t="s">
        <v>128</v>
      </c>
      <c r="K10" s="24" t="s">
        <v>129</v>
      </c>
      <c r="L10" s="27">
        <v>999892260</v>
      </c>
      <c r="M10" s="28" t="s">
        <v>112</v>
      </c>
      <c r="N10" s="28"/>
      <c r="O10" s="27"/>
      <c r="P10" s="27"/>
      <c r="Q10" s="33">
        <f t="shared" si="1"/>
        <v>242.62</v>
      </c>
      <c r="R10" s="34">
        <f t="shared" si="0"/>
        <v>5</v>
      </c>
      <c r="S10" s="28"/>
      <c r="T10" s="27">
        <v>45.3</v>
      </c>
      <c r="U10" s="29"/>
      <c r="V10" s="29"/>
      <c r="W10" s="27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>
        <v>32.4</v>
      </c>
      <c r="AL10" s="29"/>
      <c r="AM10" s="29"/>
      <c r="AN10" s="29"/>
      <c r="AO10" s="29"/>
      <c r="AP10" s="29">
        <v>40.119999999999997</v>
      </c>
      <c r="AQ10" s="29"/>
      <c r="AR10" s="29"/>
      <c r="AS10" s="29"/>
      <c r="AT10" s="29"/>
      <c r="AU10" s="29"/>
      <c r="AV10" s="29">
        <v>40</v>
      </c>
      <c r="AW10" s="29"/>
      <c r="AX10" s="29"/>
      <c r="AY10" s="29"/>
      <c r="AZ10" s="29"/>
      <c r="BA10" s="29"/>
      <c r="BB10" s="29"/>
      <c r="BC10" s="29"/>
      <c r="BD10" s="29"/>
      <c r="BE10" s="29"/>
      <c r="BF10" s="29">
        <v>64.8</v>
      </c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7"/>
      <c r="BT10" s="27"/>
      <c r="BU10" s="27"/>
      <c r="BV10" s="29">
        <v>20</v>
      </c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</row>
    <row r="11" spans="1:593" s="30" customFormat="1" ht="15.75" customHeight="1" x14ac:dyDescent="0.2">
      <c r="A11" s="25" t="s">
        <v>103</v>
      </c>
      <c r="B11" s="41" t="s">
        <v>104</v>
      </c>
      <c r="C11" s="26" t="s">
        <v>105</v>
      </c>
      <c r="D11" s="24" t="s">
        <v>313</v>
      </c>
      <c r="E11" s="24" t="s">
        <v>314</v>
      </c>
      <c r="F11" s="24"/>
      <c r="G11" s="24" t="s">
        <v>315</v>
      </c>
      <c r="H11" s="24" t="s">
        <v>316</v>
      </c>
      <c r="I11" s="24">
        <v>7</v>
      </c>
      <c r="J11" s="24" t="s">
        <v>317</v>
      </c>
      <c r="K11" s="24" t="s">
        <v>318</v>
      </c>
      <c r="L11" s="27">
        <v>999862102</v>
      </c>
      <c r="M11" s="28" t="s">
        <v>112</v>
      </c>
      <c r="N11" s="28"/>
      <c r="O11" s="27"/>
      <c r="P11" s="27"/>
      <c r="Q11" s="33">
        <f t="shared" si="1"/>
        <v>222.6</v>
      </c>
      <c r="R11" s="34">
        <f t="shared" si="0"/>
        <v>6</v>
      </c>
      <c r="S11" s="28"/>
      <c r="T11" s="27"/>
      <c r="U11" s="29"/>
      <c r="V11" s="29"/>
      <c r="W11" s="27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7"/>
      <c r="BT11" s="27"/>
      <c r="BU11" s="27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>
        <v>60.6</v>
      </c>
      <c r="CT11" s="29"/>
      <c r="CU11" s="29">
        <v>102</v>
      </c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>
        <v>60</v>
      </c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</row>
    <row r="12" spans="1:593" s="30" customFormat="1" ht="15.75" customHeight="1" x14ac:dyDescent="0.2">
      <c r="A12" s="25" t="s">
        <v>103</v>
      </c>
      <c r="B12" s="41" t="s">
        <v>104</v>
      </c>
      <c r="C12" s="26" t="s">
        <v>105</v>
      </c>
      <c r="D12" s="24" t="s">
        <v>136</v>
      </c>
      <c r="E12" s="24" t="s">
        <v>137</v>
      </c>
      <c r="F12" s="24"/>
      <c r="G12" s="24" t="s">
        <v>138</v>
      </c>
      <c r="H12" s="24" t="s">
        <v>139</v>
      </c>
      <c r="I12" s="24">
        <v>8</v>
      </c>
      <c r="J12" s="24" t="s">
        <v>140</v>
      </c>
      <c r="K12" s="24" t="s">
        <v>141</v>
      </c>
      <c r="L12" s="27">
        <v>999889185</v>
      </c>
      <c r="M12" s="28" t="s">
        <v>112</v>
      </c>
      <c r="N12" s="28"/>
      <c r="O12" s="27"/>
      <c r="P12" s="27"/>
      <c r="Q12" s="33">
        <f t="shared" si="1"/>
        <v>160.4</v>
      </c>
      <c r="R12" s="34">
        <f t="shared" si="0"/>
        <v>7</v>
      </c>
      <c r="S12" s="28"/>
      <c r="T12" s="27"/>
      <c r="U12" s="29"/>
      <c r="V12" s="29"/>
      <c r="W12" s="27"/>
      <c r="X12" s="29"/>
      <c r="Y12" s="29"/>
      <c r="Z12" s="29"/>
      <c r="AA12" s="29"/>
      <c r="AB12" s="29"/>
      <c r="AC12" s="29"/>
      <c r="AD12" s="29"/>
      <c r="AE12" s="29">
        <v>20</v>
      </c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>
        <v>45.3</v>
      </c>
      <c r="BG12" s="29"/>
      <c r="BH12" s="29"/>
      <c r="BI12" s="29"/>
      <c r="BJ12" s="29"/>
      <c r="BK12" s="29"/>
      <c r="BL12" s="29"/>
      <c r="BM12" s="29"/>
      <c r="BN12" s="29"/>
      <c r="BO12" s="29">
        <v>63</v>
      </c>
      <c r="BP12" s="29"/>
      <c r="BQ12" s="29"/>
      <c r="BR12" s="29"/>
      <c r="BS12" s="27"/>
      <c r="BT12" s="27"/>
      <c r="BU12" s="27"/>
      <c r="BV12" s="29"/>
      <c r="BW12" s="29"/>
      <c r="BX12" s="29"/>
      <c r="BY12" s="29"/>
      <c r="BZ12" s="29"/>
      <c r="CA12" s="29"/>
      <c r="CB12" s="29"/>
      <c r="CC12" s="29">
        <v>32.1</v>
      </c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</row>
    <row r="13" spans="1:593" s="30" customFormat="1" ht="15.75" customHeight="1" x14ac:dyDescent="0.2">
      <c r="A13" s="25" t="s">
        <v>103</v>
      </c>
      <c r="B13" s="41" t="s">
        <v>104</v>
      </c>
      <c r="C13" s="26" t="s">
        <v>105</v>
      </c>
      <c r="D13" s="24" t="s">
        <v>142</v>
      </c>
      <c r="E13" s="24" t="s">
        <v>143</v>
      </c>
      <c r="F13" s="24"/>
      <c r="G13" s="24" t="s">
        <v>144</v>
      </c>
      <c r="H13" s="24" t="s">
        <v>145</v>
      </c>
      <c r="I13" s="25">
        <v>2</v>
      </c>
      <c r="J13" s="24" t="s">
        <v>146</v>
      </c>
      <c r="K13" s="24" t="s">
        <v>147</v>
      </c>
      <c r="L13" s="27">
        <v>999750249</v>
      </c>
      <c r="M13" s="28" t="s">
        <v>112</v>
      </c>
      <c r="N13" s="28"/>
      <c r="O13" s="27"/>
      <c r="P13" s="27"/>
      <c r="Q13" s="33">
        <f t="shared" si="1"/>
        <v>154.35</v>
      </c>
      <c r="R13" s="34">
        <f t="shared" si="0"/>
        <v>8</v>
      </c>
      <c r="S13" s="28"/>
      <c r="T13" s="27"/>
      <c r="U13" s="29"/>
      <c r="V13" s="29"/>
      <c r="W13" s="27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>
        <v>45.3</v>
      </c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7"/>
      <c r="BT13" s="27"/>
      <c r="BU13" s="27"/>
      <c r="BV13" s="29"/>
      <c r="BW13" s="29">
        <v>60</v>
      </c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>
        <v>49.05</v>
      </c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</row>
    <row r="14" spans="1:593" s="30" customFormat="1" ht="15.75" customHeight="1" x14ac:dyDescent="0.2">
      <c r="A14" s="25" t="s">
        <v>103</v>
      </c>
      <c r="B14" s="41" t="s">
        <v>104</v>
      </c>
      <c r="C14" s="26" t="s">
        <v>105</v>
      </c>
      <c r="D14" s="24" t="s">
        <v>148</v>
      </c>
      <c r="E14" s="24" t="s">
        <v>149</v>
      </c>
      <c r="F14" s="24"/>
      <c r="G14" s="24" t="s">
        <v>150</v>
      </c>
      <c r="H14" s="24" t="s">
        <v>122</v>
      </c>
      <c r="I14" s="24">
        <v>4</v>
      </c>
      <c r="J14" s="24" t="s">
        <v>151</v>
      </c>
      <c r="K14" s="24" t="s">
        <v>152</v>
      </c>
      <c r="L14" s="27">
        <v>999863315</v>
      </c>
      <c r="M14" s="28" t="s">
        <v>112</v>
      </c>
      <c r="N14" s="28"/>
      <c r="O14" s="27"/>
      <c r="P14" s="27"/>
      <c r="Q14" s="33">
        <f t="shared" si="1"/>
        <v>139.5</v>
      </c>
      <c r="R14" s="34">
        <f t="shared" si="0"/>
        <v>9</v>
      </c>
      <c r="S14" s="28"/>
      <c r="T14" s="27">
        <v>45.3</v>
      </c>
      <c r="U14" s="29"/>
      <c r="V14" s="29"/>
      <c r="W14" s="27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>
        <v>31.8</v>
      </c>
      <c r="BG14" s="29"/>
      <c r="BH14" s="29"/>
      <c r="BI14" s="29">
        <v>62.4</v>
      </c>
      <c r="BJ14" s="29"/>
      <c r="BK14" s="29"/>
      <c r="BL14" s="29"/>
      <c r="BM14" s="29"/>
      <c r="BN14" s="29"/>
      <c r="BO14" s="29"/>
      <c r="BP14" s="29"/>
      <c r="BQ14" s="29"/>
      <c r="BR14" s="29"/>
      <c r="BS14" s="27"/>
      <c r="BT14" s="27"/>
      <c r="BU14" s="27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</row>
    <row r="15" spans="1:593" s="30" customFormat="1" ht="15.75" customHeight="1" x14ac:dyDescent="0.2">
      <c r="A15" s="25" t="s">
        <v>103</v>
      </c>
      <c r="B15" s="41" t="s">
        <v>104</v>
      </c>
      <c r="C15" s="26" t="s">
        <v>105</v>
      </c>
      <c r="D15" s="24" t="s">
        <v>153</v>
      </c>
      <c r="E15" s="24" t="s">
        <v>154</v>
      </c>
      <c r="F15" s="31">
        <v>36917</v>
      </c>
      <c r="G15" s="24" t="s">
        <v>155</v>
      </c>
      <c r="H15" s="24" t="s">
        <v>156</v>
      </c>
      <c r="I15" s="24">
        <v>6</v>
      </c>
      <c r="J15" s="24" t="s">
        <v>157</v>
      </c>
      <c r="K15" s="24" t="s">
        <v>158</v>
      </c>
      <c r="L15" s="27">
        <v>999856972</v>
      </c>
      <c r="M15" s="28" t="s">
        <v>112</v>
      </c>
      <c r="N15" s="28"/>
      <c r="O15" s="27"/>
      <c r="P15" s="27"/>
      <c r="Q15" s="33">
        <f t="shared" si="1"/>
        <v>134.25</v>
      </c>
      <c r="R15" s="34">
        <f t="shared" si="0"/>
        <v>10</v>
      </c>
      <c r="S15" s="28"/>
      <c r="T15" s="27">
        <v>17</v>
      </c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>
        <v>40</v>
      </c>
      <c r="AY15" s="29"/>
      <c r="AZ15" s="29"/>
      <c r="BA15" s="29"/>
      <c r="BB15" s="29"/>
      <c r="BC15" s="29"/>
      <c r="BD15" s="29"/>
      <c r="BE15" s="29"/>
      <c r="BF15" s="29">
        <v>31.8</v>
      </c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7">
        <v>45.45</v>
      </c>
      <c r="BT15" s="27"/>
      <c r="BU15" s="27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</row>
    <row r="16" spans="1:593" s="30" customFormat="1" ht="15.75" customHeight="1" x14ac:dyDescent="0.2">
      <c r="A16" s="25" t="s">
        <v>103</v>
      </c>
      <c r="B16" s="41" t="s">
        <v>104</v>
      </c>
      <c r="C16" s="26" t="s">
        <v>105</v>
      </c>
      <c r="D16" s="24" t="s">
        <v>174</v>
      </c>
      <c r="E16" s="24" t="s">
        <v>175</v>
      </c>
      <c r="F16" s="31">
        <v>37390</v>
      </c>
      <c r="G16" s="24" t="s">
        <v>176</v>
      </c>
      <c r="H16" s="24" t="s">
        <v>177</v>
      </c>
      <c r="I16" s="24">
        <v>3</v>
      </c>
      <c r="J16" s="24" t="s">
        <v>178</v>
      </c>
      <c r="K16" s="24" t="s">
        <v>179</v>
      </c>
      <c r="L16" s="27">
        <v>999851570</v>
      </c>
      <c r="M16" s="28" t="s">
        <v>112</v>
      </c>
      <c r="N16" s="28"/>
      <c r="O16" s="27"/>
      <c r="P16" s="27"/>
      <c r="Q16" s="33">
        <f t="shared" si="1"/>
        <v>120.6</v>
      </c>
      <c r="R16" s="34">
        <f t="shared" si="0"/>
        <v>11</v>
      </c>
      <c r="S16" s="28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7"/>
      <c r="BT16" s="27"/>
      <c r="BU16" s="27"/>
      <c r="BV16" s="29"/>
      <c r="BW16" s="29"/>
      <c r="BX16" s="29"/>
      <c r="BY16" s="29"/>
      <c r="BZ16" s="29"/>
      <c r="CA16" s="29"/>
      <c r="CB16" s="29"/>
      <c r="CC16" s="29"/>
      <c r="CD16" s="29"/>
      <c r="CE16" s="29">
        <v>60.6</v>
      </c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>
        <v>60</v>
      </c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</row>
    <row r="17" spans="1:593" s="30" customFormat="1" ht="15.75" customHeight="1" x14ac:dyDescent="0.2">
      <c r="A17" s="25" t="s">
        <v>103</v>
      </c>
      <c r="B17" s="41" t="s">
        <v>104</v>
      </c>
      <c r="C17" s="26" t="s">
        <v>105</v>
      </c>
      <c r="D17" s="24" t="s">
        <v>159</v>
      </c>
      <c r="E17" s="24" t="s">
        <v>160</v>
      </c>
      <c r="F17" s="24"/>
      <c r="G17" s="24" t="s">
        <v>161</v>
      </c>
      <c r="H17" s="24" t="s">
        <v>109</v>
      </c>
      <c r="I17" s="24">
        <v>6</v>
      </c>
      <c r="J17" s="24" t="s">
        <v>162</v>
      </c>
      <c r="K17" s="24" t="s">
        <v>163</v>
      </c>
      <c r="L17" s="27">
        <v>999202191</v>
      </c>
      <c r="M17" s="28" t="s">
        <v>112</v>
      </c>
      <c r="N17" s="28"/>
      <c r="O17" s="27"/>
      <c r="P17" s="27"/>
      <c r="Q17" s="33">
        <f t="shared" si="1"/>
        <v>118.8</v>
      </c>
      <c r="R17" s="34">
        <f t="shared" si="0"/>
        <v>12</v>
      </c>
      <c r="S17" s="28"/>
      <c r="T17" s="27">
        <v>64.8</v>
      </c>
      <c r="U17" s="29"/>
      <c r="V17" s="29"/>
      <c r="W17" s="27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7"/>
      <c r="BT17" s="27"/>
      <c r="BU17" s="27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>
        <v>54</v>
      </c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</row>
    <row r="18" spans="1:593" s="30" customFormat="1" ht="15.75" customHeight="1" x14ac:dyDescent="0.2">
      <c r="A18" s="25" t="s">
        <v>103</v>
      </c>
      <c r="B18" s="41" t="s">
        <v>104</v>
      </c>
      <c r="C18" s="26" t="s">
        <v>105</v>
      </c>
      <c r="D18" s="24" t="s">
        <v>185</v>
      </c>
      <c r="E18" s="24" t="s">
        <v>186</v>
      </c>
      <c r="F18" s="24"/>
      <c r="G18" s="24" t="s">
        <v>187</v>
      </c>
      <c r="H18" s="24" t="s">
        <v>139</v>
      </c>
      <c r="I18" s="24">
        <v>8</v>
      </c>
      <c r="J18" s="24" t="s">
        <v>188</v>
      </c>
      <c r="K18" s="24" t="s">
        <v>189</v>
      </c>
      <c r="L18" s="27">
        <v>999899396</v>
      </c>
      <c r="M18" s="28" t="s">
        <v>112</v>
      </c>
      <c r="N18" s="28"/>
      <c r="O18" s="27"/>
      <c r="P18" s="27"/>
      <c r="Q18" s="33">
        <f t="shared" si="1"/>
        <v>104.37</v>
      </c>
      <c r="R18" s="34">
        <f t="shared" si="0"/>
        <v>13</v>
      </c>
      <c r="S18" s="28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>
        <v>47.25</v>
      </c>
      <c r="BP18" s="29"/>
      <c r="BQ18" s="29"/>
      <c r="BR18" s="29"/>
      <c r="BS18" s="27"/>
      <c r="BT18" s="27"/>
      <c r="BU18" s="27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>
        <v>57.12</v>
      </c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</row>
    <row r="19" spans="1:593" s="30" customFormat="1" ht="15.75" customHeight="1" x14ac:dyDescent="0.2">
      <c r="A19" s="25" t="s">
        <v>103</v>
      </c>
      <c r="B19" s="41" t="s">
        <v>104</v>
      </c>
      <c r="C19" s="26" t="s">
        <v>105</v>
      </c>
      <c r="D19" s="24" t="s">
        <v>164</v>
      </c>
      <c r="E19" s="24" t="s">
        <v>165</v>
      </c>
      <c r="F19" s="31"/>
      <c r="G19" s="24"/>
      <c r="H19" s="24"/>
      <c r="I19" s="24"/>
      <c r="J19" s="24"/>
      <c r="K19" s="24"/>
      <c r="L19" s="27"/>
      <c r="M19" s="28"/>
      <c r="N19" s="28"/>
      <c r="O19" s="27"/>
      <c r="P19" s="27"/>
      <c r="Q19" s="33">
        <f t="shared" si="1"/>
        <v>103.16</v>
      </c>
      <c r="R19" s="34">
        <f t="shared" si="0"/>
        <v>14</v>
      </c>
      <c r="S19" s="28"/>
      <c r="T19" s="27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>
        <v>35.4</v>
      </c>
      <c r="BJ19" s="29"/>
      <c r="BK19" s="29"/>
      <c r="BL19" s="29"/>
      <c r="BM19" s="29"/>
      <c r="BN19" s="29"/>
      <c r="BO19" s="29"/>
      <c r="BP19" s="29"/>
      <c r="BQ19" s="29"/>
      <c r="BR19" s="29"/>
      <c r="BS19" s="27"/>
      <c r="BT19" s="27"/>
      <c r="BU19" s="27">
        <v>67.760000000000005</v>
      </c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</row>
    <row r="20" spans="1:593" s="30" customFormat="1" ht="15.75" customHeight="1" x14ac:dyDescent="0.2">
      <c r="A20" s="25" t="s">
        <v>103</v>
      </c>
      <c r="B20" s="41" t="s">
        <v>104</v>
      </c>
      <c r="C20" s="26" t="s">
        <v>105</v>
      </c>
      <c r="D20" s="24" t="s">
        <v>166</v>
      </c>
      <c r="E20" s="24" t="s">
        <v>167</v>
      </c>
      <c r="F20" s="24"/>
      <c r="G20" s="24" t="s">
        <v>168</v>
      </c>
      <c r="H20" s="24" t="s">
        <v>169</v>
      </c>
      <c r="I20" s="25">
        <v>2</v>
      </c>
      <c r="J20" s="24" t="s">
        <v>170</v>
      </c>
      <c r="K20" s="24" t="s">
        <v>171</v>
      </c>
      <c r="L20" s="27">
        <v>999707908</v>
      </c>
      <c r="M20" s="28" t="s">
        <v>112</v>
      </c>
      <c r="N20" s="28" t="b">
        <v>1</v>
      </c>
      <c r="O20" s="27"/>
      <c r="P20" s="27"/>
      <c r="Q20" s="33">
        <f t="shared" si="1"/>
        <v>89.169999999999987</v>
      </c>
      <c r="R20" s="34">
        <f t="shared" si="0"/>
        <v>15</v>
      </c>
      <c r="S20" s="28"/>
      <c r="T20" s="27"/>
      <c r="U20" s="29"/>
      <c r="V20" s="29"/>
      <c r="W20" s="27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>
        <v>40.119999999999997</v>
      </c>
      <c r="AR20" s="29">
        <v>49.05</v>
      </c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7"/>
      <c r="BT20" s="27"/>
      <c r="BU20" s="27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</row>
    <row r="21" spans="1:593" s="30" customFormat="1" ht="15.75" customHeight="1" x14ac:dyDescent="0.2">
      <c r="A21" s="25" t="s">
        <v>103</v>
      </c>
      <c r="B21" s="41" t="s">
        <v>104</v>
      </c>
      <c r="C21" s="26" t="s">
        <v>105</v>
      </c>
      <c r="D21" s="24" t="s">
        <v>206</v>
      </c>
      <c r="E21" s="24" t="s">
        <v>207</v>
      </c>
      <c r="F21" s="31">
        <v>37385</v>
      </c>
      <c r="G21" s="24" t="s">
        <v>208</v>
      </c>
      <c r="H21" s="24" t="s">
        <v>200</v>
      </c>
      <c r="I21" s="24">
        <v>8</v>
      </c>
      <c r="J21" s="24" t="s">
        <v>209</v>
      </c>
      <c r="K21" s="24" t="s">
        <v>210</v>
      </c>
      <c r="L21" s="27">
        <v>999773541</v>
      </c>
      <c r="M21" s="28" t="s">
        <v>112</v>
      </c>
      <c r="N21" s="28"/>
      <c r="O21" s="27"/>
      <c r="P21" s="27"/>
      <c r="Q21" s="33">
        <f t="shared" si="1"/>
        <v>77.25</v>
      </c>
      <c r="R21" s="34">
        <f t="shared" si="0"/>
        <v>16</v>
      </c>
      <c r="S21" s="28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>
        <v>31.8</v>
      </c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7"/>
      <c r="BT21" s="27"/>
      <c r="BU21" s="27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>
        <v>45.45</v>
      </c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</row>
    <row r="22" spans="1:593" s="30" customFormat="1" ht="15.75" customHeight="1" x14ac:dyDescent="0.2">
      <c r="A22" s="25" t="s">
        <v>103</v>
      </c>
      <c r="B22" s="41" t="s">
        <v>104</v>
      </c>
      <c r="C22" s="26" t="s">
        <v>105</v>
      </c>
      <c r="D22" s="24" t="s">
        <v>544</v>
      </c>
      <c r="E22" s="24" t="s">
        <v>545</v>
      </c>
      <c r="F22" s="24"/>
      <c r="G22" s="24" t="s">
        <v>546</v>
      </c>
      <c r="H22" s="24" t="s">
        <v>116</v>
      </c>
      <c r="I22" s="25">
        <v>2</v>
      </c>
      <c r="J22" s="24" t="s">
        <v>547</v>
      </c>
      <c r="K22" s="24" t="s">
        <v>548</v>
      </c>
      <c r="L22" s="27">
        <v>999727032</v>
      </c>
      <c r="M22" s="28" t="s">
        <v>112</v>
      </c>
      <c r="N22" s="28"/>
      <c r="O22" s="27"/>
      <c r="P22" s="27"/>
      <c r="Q22" s="33">
        <f t="shared" si="1"/>
        <v>76.5</v>
      </c>
      <c r="R22" s="34">
        <f t="shared" si="0"/>
        <v>17</v>
      </c>
      <c r="S22" s="28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7"/>
      <c r="BT22" s="27"/>
      <c r="BU22" s="27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>
        <v>76.5</v>
      </c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</row>
    <row r="23" spans="1:593" s="30" customFormat="1" ht="15.75" customHeight="1" x14ac:dyDescent="0.2">
      <c r="A23" s="25" t="s">
        <v>103</v>
      </c>
      <c r="B23" s="41" t="s">
        <v>104</v>
      </c>
      <c r="C23" s="26" t="s">
        <v>105</v>
      </c>
      <c r="D23" s="24" t="s">
        <v>211</v>
      </c>
      <c r="E23" s="24" t="s">
        <v>212</v>
      </c>
      <c r="F23" s="24"/>
      <c r="G23" s="24" t="s">
        <v>213</v>
      </c>
      <c r="H23" s="24" t="s">
        <v>133</v>
      </c>
      <c r="I23" s="24">
        <v>1</v>
      </c>
      <c r="J23" s="24" t="s">
        <v>214</v>
      </c>
      <c r="K23" s="24" t="s">
        <v>215</v>
      </c>
      <c r="L23" s="27">
        <v>999896809</v>
      </c>
      <c r="M23" s="28" t="s">
        <v>112</v>
      </c>
      <c r="N23" s="28"/>
      <c r="O23" s="27"/>
      <c r="P23" s="27"/>
      <c r="Q23" s="33">
        <f t="shared" si="1"/>
        <v>69.5</v>
      </c>
      <c r="R23" s="34">
        <f t="shared" si="0"/>
        <v>18</v>
      </c>
      <c r="S23" s="28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>
        <v>29.5</v>
      </c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7"/>
      <c r="BT23" s="27"/>
      <c r="BU23" s="27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>
        <v>40</v>
      </c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</row>
    <row r="24" spans="1:593" s="30" customFormat="1" ht="15.75" customHeight="1" x14ac:dyDescent="0.2">
      <c r="A24" s="25" t="s">
        <v>103</v>
      </c>
      <c r="B24" s="41" t="s">
        <v>104</v>
      </c>
      <c r="C24" s="26" t="s">
        <v>105</v>
      </c>
      <c r="D24" s="24" t="s">
        <v>172</v>
      </c>
      <c r="E24" s="24" t="s">
        <v>173</v>
      </c>
      <c r="F24" s="31"/>
      <c r="G24" s="24"/>
      <c r="H24" s="24"/>
      <c r="I24" s="24"/>
      <c r="J24" s="24"/>
      <c r="K24" s="24"/>
      <c r="L24" s="27"/>
      <c r="M24" s="28"/>
      <c r="N24" s="28"/>
      <c r="O24" s="27"/>
      <c r="P24" s="27"/>
      <c r="Q24" s="33">
        <f t="shared" si="1"/>
        <v>68.86</v>
      </c>
      <c r="R24" s="34">
        <f t="shared" si="0"/>
        <v>19</v>
      </c>
      <c r="S24" s="28"/>
      <c r="T24" s="27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>
        <v>31.8</v>
      </c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7"/>
      <c r="BT24" s="27"/>
      <c r="BU24" s="27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>
        <v>37.06</v>
      </c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</row>
    <row r="25" spans="1:593" s="30" customFormat="1" ht="15.75" customHeight="1" x14ac:dyDescent="0.2">
      <c r="A25" s="25" t="s">
        <v>103</v>
      </c>
      <c r="B25" s="41" t="s">
        <v>104</v>
      </c>
      <c r="C25" s="26" t="s">
        <v>105</v>
      </c>
      <c r="D25" s="24" t="s">
        <v>172</v>
      </c>
      <c r="E25" s="24" t="s">
        <v>180</v>
      </c>
      <c r="F25" s="40">
        <v>37335</v>
      </c>
      <c r="G25" s="24" t="s">
        <v>181</v>
      </c>
      <c r="H25" s="24" t="s">
        <v>182</v>
      </c>
      <c r="I25" s="24">
        <v>4</v>
      </c>
      <c r="J25" s="24" t="s">
        <v>183</v>
      </c>
      <c r="K25" s="24" t="s">
        <v>184</v>
      </c>
      <c r="L25" s="27">
        <v>999730980</v>
      </c>
      <c r="M25" s="28" t="s">
        <v>112</v>
      </c>
      <c r="N25" s="28"/>
      <c r="O25" s="27"/>
      <c r="P25" s="27"/>
      <c r="Q25" s="33">
        <f t="shared" si="1"/>
        <v>60</v>
      </c>
      <c r="R25" s="34">
        <f t="shared" si="0"/>
        <v>20</v>
      </c>
      <c r="S25" s="28"/>
      <c r="T25" s="27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>
        <v>60</v>
      </c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7"/>
      <c r="BT25" s="27"/>
      <c r="BU25" s="27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</row>
    <row r="26" spans="1:593" s="30" customFormat="1" ht="15.75" customHeight="1" x14ac:dyDescent="0.2">
      <c r="A26" s="25" t="s">
        <v>103</v>
      </c>
      <c r="B26" s="41" t="s">
        <v>104</v>
      </c>
      <c r="C26" s="26" t="s">
        <v>105</v>
      </c>
      <c r="D26" s="15" t="s">
        <v>656</v>
      </c>
      <c r="E26" s="15" t="s">
        <v>3785</v>
      </c>
      <c r="F26" s="24"/>
      <c r="G26" s="24"/>
      <c r="H26" s="24"/>
      <c r="I26" s="24"/>
      <c r="J26" s="24"/>
      <c r="K26" s="24"/>
      <c r="L26" s="27"/>
      <c r="M26" s="28"/>
      <c r="N26" s="28"/>
      <c r="O26" s="27"/>
      <c r="P26" s="27"/>
      <c r="Q26" s="33">
        <f t="shared" si="1"/>
        <v>60</v>
      </c>
      <c r="R26" s="34">
        <f t="shared" si="0"/>
        <v>20</v>
      </c>
      <c r="S26" s="28"/>
      <c r="T26" s="27"/>
      <c r="U26" s="29"/>
      <c r="V26" s="29"/>
      <c r="W26" s="27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7"/>
      <c r="BT26" s="27"/>
      <c r="BU26" s="27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>
        <v>60</v>
      </c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</row>
    <row r="27" spans="1:593" s="30" customFormat="1" ht="15.75" customHeight="1" x14ac:dyDescent="0.2">
      <c r="A27" s="25" t="s">
        <v>103</v>
      </c>
      <c r="B27" s="41" t="s">
        <v>104</v>
      </c>
      <c r="C27" s="26" t="s">
        <v>105</v>
      </c>
      <c r="D27" s="24" t="s">
        <v>319</v>
      </c>
      <c r="E27" s="24" t="s">
        <v>320</v>
      </c>
      <c r="F27" s="24"/>
      <c r="G27" s="24" t="s">
        <v>321</v>
      </c>
      <c r="H27" s="24" t="s">
        <v>322</v>
      </c>
      <c r="I27" s="24">
        <v>5</v>
      </c>
      <c r="J27" s="24" t="s">
        <v>323</v>
      </c>
      <c r="K27" s="24" t="s">
        <v>324</v>
      </c>
      <c r="L27" s="27">
        <v>999898347</v>
      </c>
      <c r="M27" s="28" t="s">
        <v>112</v>
      </c>
      <c r="N27" s="28"/>
      <c r="O27" s="27"/>
      <c r="P27" s="27"/>
      <c r="Q27" s="33">
        <f t="shared" si="1"/>
        <v>60</v>
      </c>
      <c r="R27" s="34">
        <f t="shared" si="0"/>
        <v>20</v>
      </c>
      <c r="S27" s="28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7"/>
      <c r="BT27" s="27"/>
      <c r="BU27" s="27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>
        <v>60</v>
      </c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</row>
    <row r="28" spans="1:593" s="30" customFormat="1" ht="15.75" customHeight="1" x14ac:dyDescent="0.2">
      <c r="A28" s="25" t="s">
        <v>103</v>
      </c>
      <c r="B28" s="41" t="s">
        <v>104</v>
      </c>
      <c r="C28" s="26" t="s">
        <v>105</v>
      </c>
      <c r="D28" s="24" t="s">
        <v>224</v>
      </c>
      <c r="E28" s="24" t="s">
        <v>225</v>
      </c>
      <c r="F28" s="24"/>
      <c r="G28" s="24" t="s">
        <v>226</v>
      </c>
      <c r="H28" s="24" t="s">
        <v>200</v>
      </c>
      <c r="I28" s="24">
        <v>8</v>
      </c>
      <c r="J28" s="24" t="s">
        <v>227</v>
      </c>
      <c r="K28" s="24" t="s">
        <v>228</v>
      </c>
      <c r="L28" s="27">
        <v>999875693</v>
      </c>
      <c r="M28" s="28" t="s">
        <v>112</v>
      </c>
      <c r="N28" s="28"/>
      <c r="O28" s="27"/>
      <c r="P28" s="27"/>
      <c r="Q28" s="33">
        <f t="shared" si="1"/>
        <v>57.12</v>
      </c>
      <c r="R28" s="34">
        <f t="shared" si="0"/>
        <v>23</v>
      </c>
      <c r="S28" s="28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7"/>
      <c r="BT28" s="27"/>
      <c r="BU28" s="27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>
        <v>57.12</v>
      </c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</row>
    <row r="29" spans="1:593" s="30" customFormat="1" ht="15.75" customHeight="1" x14ac:dyDescent="0.2">
      <c r="A29" s="25" t="s">
        <v>103</v>
      </c>
      <c r="B29" s="41" t="s">
        <v>104</v>
      </c>
      <c r="C29" s="26" t="s">
        <v>105</v>
      </c>
      <c r="D29" s="24" t="s">
        <v>190</v>
      </c>
      <c r="E29" s="24" t="s">
        <v>191</v>
      </c>
      <c r="F29" s="24"/>
      <c r="G29" s="24" t="s">
        <v>192</v>
      </c>
      <c r="H29" s="24" t="s">
        <v>177</v>
      </c>
      <c r="I29" s="24">
        <v>3</v>
      </c>
      <c r="J29" s="24" t="s">
        <v>178</v>
      </c>
      <c r="K29" s="24" t="s">
        <v>179</v>
      </c>
      <c r="L29" s="27">
        <v>999888013</v>
      </c>
      <c r="M29" s="28" t="s">
        <v>112</v>
      </c>
      <c r="N29" s="28"/>
      <c r="O29" s="27"/>
      <c r="P29" s="27"/>
      <c r="Q29" s="33">
        <f t="shared" si="1"/>
        <v>45.45</v>
      </c>
      <c r="R29" s="34">
        <f t="shared" si="0"/>
        <v>24</v>
      </c>
      <c r="S29" s="28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7"/>
      <c r="BT29" s="27"/>
      <c r="BU29" s="27"/>
      <c r="BV29" s="29"/>
      <c r="BW29" s="29"/>
      <c r="BX29" s="29"/>
      <c r="BY29" s="29"/>
      <c r="BZ29" s="29"/>
      <c r="CA29" s="29"/>
      <c r="CB29" s="29"/>
      <c r="CC29" s="29"/>
      <c r="CD29" s="29"/>
      <c r="CE29" s="29">
        <v>45.45</v>
      </c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</row>
    <row r="30" spans="1:593" s="30" customFormat="1" ht="15.75" customHeight="1" x14ac:dyDescent="0.2">
      <c r="A30" s="25" t="s">
        <v>103</v>
      </c>
      <c r="B30" s="41" t="s">
        <v>104</v>
      </c>
      <c r="C30" s="26" t="s">
        <v>105</v>
      </c>
      <c r="D30" s="24" t="s">
        <v>193</v>
      </c>
      <c r="E30" s="24" t="s">
        <v>194</v>
      </c>
      <c r="F30" s="31">
        <v>37155</v>
      </c>
      <c r="G30" s="24" t="s">
        <v>195</v>
      </c>
      <c r="H30" s="24" t="s">
        <v>109</v>
      </c>
      <c r="I30" s="24">
        <v>6</v>
      </c>
      <c r="J30" s="24" t="s">
        <v>162</v>
      </c>
      <c r="K30" s="24" t="s">
        <v>196</v>
      </c>
      <c r="L30" s="27">
        <v>999797085</v>
      </c>
      <c r="M30" s="28" t="s">
        <v>112</v>
      </c>
      <c r="N30" s="28"/>
      <c r="O30" s="27"/>
      <c r="P30" s="27"/>
      <c r="Q30" s="33">
        <f t="shared" si="1"/>
        <v>45.3</v>
      </c>
      <c r="R30" s="34">
        <f t="shared" si="0"/>
        <v>25</v>
      </c>
      <c r="S30" s="28"/>
      <c r="T30" s="27">
        <v>45.3</v>
      </c>
      <c r="U30" s="29"/>
      <c r="V30" s="29"/>
      <c r="W30" s="27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7"/>
      <c r="BT30" s="27"/>
      <c r="BU30" s="27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</row>
    <row r="31" spans="1:593" s="30" customFormat="1" ht="15.75" customHeight="1" x14ac:dyDescent="0.2">
      <c r="A31" s="25" t="s">
        <v>103</v>
      </c>
      <c r="B31" s="41" t="s">
        <v>104</v>
      </c>
      <c r="C31" s="26" t="s">
        <v>105</v>
      </c>
      <c r="D31" s="24" t="s">
        <v>197</v>
      </c>
      <c r="E31" s="24" t="s">
        <v>198</v>
      </c>
      <c r="F31" s="31">
        <v>37050</v>
      </c>
      <c r="G31" s="24" t="s">
        <v>199</v>
      </c>
      <c r="H31" s="24" t="s">
        <v>200</v>
      </c>
      <c r="I31" s="24">
        <v>8</v>
      </c>
      <c r="J31" s="24" t="s">
        <v>201</v>
      </c>
      <c r="K31" s="24" t="s">
        <v>202</v>
      </c>
      <c r="L31" s="27">
        <v>999858002</v>
      </c>
      <c r="M31" s="28" t="s">
        <v>112</v>
      </c>
      <c r="N31" s="28"/>
      <c r="O31" s="27"/>
      <c r="P31" s="27"/>
      <c r="Q31" s="33">
        <f t="shared" si="1"/>
        <v>42.8</v>
      </c>
      <c r="R31" s="34">
        <f t="shared" si="0"/>
        <v>26</v>
      </c>
      <c r="S31" s="28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7"/>
      <c r="BT31" s="27"/>
      <c r="BU31" s="27"/>
      <c r="BV31" s="29"/>
      <c r="BW31" s="29"/>
      <c r="BX31" s="29"/>
      <c r="BY31" s="29"/>
      <c r="BZ31" s="29"/>
      <c r="CA31" s="29"/>
      <c r="CB31" s="29"/>
      <c r="CC31" s="29">
        <v>42.8</v>
      </c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</row>
    <row r="32" spans="1:593" s="30" customFormat="1" ht="15.75" customHeight="1" x14ac:dyDescent="0.2">
      <c r="A32" s="25" t="s">
        <v>103</v>
      </c>
      <c r="B32" s="41" t="s">
        <v>104</v>
      </c>
      <c r="C32" s="26" t="s">
        <v>105</v>
      </c>
      <c r="D32" s="24" t="s">
        <v>3648</v>
      </c>
      <c r="E32" s="24" t="s">
        <v>3649</v>
      </c>
      <c r="F32" s="31"/>
      <c r="G32" s="24"/>
      <c r="H32" s="24"/>
      <c r="I32" s="24"/>
      <c r="J32" s="24"/>
      <c r="K32" s="24"/>
      <c r="L32" s="27"/>
      <c r="M32" s="28"/>
      <c r="N32" s="28"/>
      <c r="O32" s="27"/>
      <c r="P32" s="27"/>
      <c r="Q32" s="33">
        <f t="shared" si="1"/>
        <v>40.799999999999997</v>
      </c>
      <c r="R32" s="34">
        <f t="shared" si="0"/>
        <v>27</v>
      </c>
      <c r="S32" s="28"/>
      <c r="T32" s="27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7"/>
      <c r="BT32" s="27"/>
      <c r="BU32" s="27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>
        <v>40.799999999999997</v>
      </c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</row>
    <row r="33" spans="1:593" s="30" customFormat="1" ht="15.75" customHeight="1" x14ac:dyDescent="0.2">
      <c r="A33" s="49" t="s">
        <v>203</v>
      </c>
      <c r="B33" s="41" t="s">
        <v>104</v>
      </c>
      <c r="C33" s="50" t="s">
        <v>105</v>
      </c>
      <c r="D33" s="24" t="s">
        <v>204</v>
      </c>
      <c r="E33" s="24" t="s">
        <v>205</v>
      </c>
      <c r="F33" s="40"/>
      <c r="G33" s="24"/>
      <c r="H33" s="24"/>
      <c r="I33" s="24"/>
      <c r="J33" s="24"/>
      <c r="K33" s="24"/>
      <c r="L33" s="27"/>
      <c r="M33" s="28"/>
      <c r="N33" s="28"/>
      <c r="O33" s="27"/>
      <c r="P33" s="27"/>
      <c r="Q33" s="33">
        <f t="shared" si="1"/>
        <v>40</v>
      </c>
      <c r="R33" s="34">
        <f t="shared" si="0"/>
        <v>28</v>
      </c>
      <c r="S33" s="28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>
        <v>40</v>
      </c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7"/>
      <c r="BT33" s="27"/>
      <c r="BU33" s="27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</row>
    <row r="34" spans="1:593" s="30" customFormat="1" ht="15.75" hidden="1" customHeight="1" x14ac:dyDescent="0.2">
      <c r="A34" s="25" t="s">
        <v>103</v>
      </c>
      <c r="B34" s="41" t="s">
        <v>104</v>
      </c>
      <c r="C34" s="26" t="s">
        <v>105</v>
      </c>
      <c r="D34" s="24" t="s">
        <v>216</v>
      </c>
      <c r="E34" s="24" t="s">
        <v>217</v>
      </c>
      <c r="F34" s="40">
        <v>37334</v>
      </c>
      <c r="G34" s="24" t="s">
        <v>218</v>
      </c>
      <c r="H34" s="24" t="s">
        <v>122</v>
      </c>
      <c r="I34" s="24">
        <v>4</v>
      </c>
      <c r="J34" s="24" t="s">
        <v>151</v>
      </c>
      <c r="K34" s="24" t="s">
        <v>152</v>
      </c>
      <c r="L34" s="27">
        <v>999829928</v>
      </c>
      <c r="M34" s="28"/>
      <c r="N34" s="28"/>
      <c r="O34" s="27"/>
      <c r="P34" s="27"/>
      <c r="Q34" s="33">
        <f t="shared" si="1"/>
        <v>0</v>
      </c>
      <c r="R34" s="34">
        <f t="shared" ref="R34:R37" si="2">RANK(Q34,$Q$6:$Q$54)</f>
        <v>29</v>
      </c>
      <c r="S34" s="28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7"/>
      <c r="BT34" s="27"/>
      <c r="BU34" s="27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</row>
    <row r="35" spans="1:593" s="30" customFormat="1" ht="15.75" hidden="1" customHeight="1" x14ac:dyDescent="0.2">
      <c r="A35" s="25" t="s">
        <v>103</v>
      </c>
      <c r="B35" s="41" t="s">
        <v>104</v>
      </c>
      <c r="C35" s="26" t="s">
        <v>105</v>
      </c>
      <c r="D35" s="24" t="s">
        <v>219</v>
      </c>
      <c r="E35" s="24" t="s">
        <v>220</v>
      </c>
      <c r="F35" s="24"/>
      <c r="G35" s="24" t="s">
        <v>221</v>
      </c>
      <c r="H35" s="24" t="s">
        <v>200</v>
      </c>
      <c r="I35" s="24">
        <v>8</v>
      </c>
      <c r="J35" s="24" t="s">
        <v>222</v>
      </c>
      <c r="K35" s="24" t="s">
        <v>223</v>
      </c>
      <c r="L35" s="27">
        <v>999766793</v>
      </c>
      <c r="M35" s="28" t="s">
        <v>112</v>
      </c>
      <c r="N35" s="28"/>
      <c r="O35" s="27"/>
      <c r="P35" s="27"/>
      <c r="Q35" s="33">
        <f t="shared" si="1"/>
        <v>0</v>
      </c>
      <c r="R35" s="34">
        <f t="shared" si="2"/>
        <v>29</v>
      </c>
      <c r="S35" s="28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7"/>
      <c r="BT35" s="27"/>
      <c r="BU35" s="27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</row>
    <row r="36" spans="1:593" s="30" customFormat="1" ht="15.75" hidden="1" customHeight="1" x14ac:dyDescent="0.2">
      <c r="A36" s="25" t="s">
        <v>103</v>
      </c>
      <c r="B36" s="41" t="s">
        <v>104</v>
      </c>
      <c r="C36" s="26" t="s">
        <v>105</v>
      </c>
      <c r="D36" s="24" t="s">
        <v>229</v>
      </c>
      <c r="E36" s="24" t="s">
        <v>180</v>
      </c>
      <c r="F36" s="40">
        <v>37610</v>
      </c>
      <c r="G36" s="24" t="s">
        <v>181</v>
      </c>
      <c r="H36" s="24" t="s">
        <v>182</v>
      </c>
      <c r="I36" s="24">
        <v>4</v>
      </c>
      <c r="J36" s="24" t="s">
        <v>183</v>
      </c>
      <c r="K36" s="24" t="s">
        <v>184</v>
      </c>
      <c r="L36" s="27">
        <v>999730977</v>
      </c>
      <c r="M36" s="28" t="s">
        <v>112</v>
      </c>
      <c r="N36" s="28"/>
      <c r="O36" s="27"/>
      <c r="P36" s="27"/>
      <c r="Q36" s="33">
        <f t="shared" si="1"/>
        <v>0</v>
      </c>
      <c r="R36" s="34">
        <f t="shared" si="2"/>
        <v>29</v>
      </c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7"/>
      <c r="BT36" s="27"/>
      <c r="BU36" s="27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</row>
    <row r="37" spans="1:593" s="30" customFormat="1" ht="15.75" hidden="1" customHeight="1" x14ac:dyDescent="0.2">
      <c r="A37" s="25" t="s">
        <v>103</v>
      </c>
      <c r="B37" s="41" t="s">
        <v>104</v>
      </c>
      <c r="C37" s="26" t="s">
        <v>105</v>
      </c>
      <c r="D37" s="24" t="s">
        <v>230</v>
      </c>
      <c r="E37" s="24" t="s">
        <v>231</v>
      </c>
      <c r="F37" s="24"/>
      <c r="G37" s="24" t="s">
        <v>232</v>
      </c>
      <c r="H37" s="24" t="s">
        <v>116</v>
      </c>
      <c r="I37" s="25">
        <v>2</v>
      </c>
      <c r="J37" s="24" t="s">
        <v>233</v>
      </c>
      <c r="K37" s="24" t="s">
        <v>234</v>
      </c>
      <c r="L37" s="27">
        <v>999794334</v>
      </c>
      <c r="M37" s="28" t="s">
        <v>112</v>
      </c>
      <c r="N37" s="28"/>
      <c r="O37" s="27"/>
      <c r="P37" s="27"/>
      <c r="Q37" s="33">
        <f t="shared" si="1"/>
        <v>0</v>
      </c>
      <c r="R37" s="34">
        <f t="shared" si="2"/>
        <v>29</v>
      </c>
      <c r="S37" s="28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7"/>
      <c r="BT37" s="27"/>
      <c r="BU37" s="27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</row>
    <row r="38" spans="1:593" s="30" customFormat="1" ht="15.75" hidden="1" customHeight="1" x14ac:dyDescent="0.2">
      <c r="A38" s="25" t="s">
        <v>103</v>
      </c>
      <c r="B38" s="41" t="s">
        <v>104</v>
      </c>
      <c r="C38" s="26" t="s">
        <v>105</v>
      </c>
      <c r="D38" s="24" t="s">
        <v>235</v>
      </c>
      <c r="E38" s="24" t="s">
        <v>236</v>
      </c>
      <c r="F38" s="24"/>
      <c r="G38" s="24" t="s">
        <v>237</v>
      </c>
      <c r="H38" s="24" t="s">
        <v>116</v>
      </c>
      <c r="I38" s="25">
        <v>2</v>
      </c>
      <c r="J38" s="24" t="s">
        <v>238</v>
      </c>
      <c r="K38" s="24" t="s">
        <v>239</v>
      </c>
      <c r="L38" s="27">
        <v>999804734</v>
      </c>
      <c r="M38" s="28" t="s">
        <v>112</v>
      </c>
      <c r="N38" s="28"/>
      <c r="O38" s="27"/>
      <c r="P38" s="27"/>
      <c r="Q38" s="33">
        <f t="shared" si="1"/>
        <v>0</v>
      </c>
      <c r="R38" s="34">
        <f t="shared" ref="R38:R54" si="3">RANK(Q38,$Q$6:$Q$54)</f>
        <v>29</v>
      </c>
      <c r="S38" s="28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7"/>
      <c r="BT38" s="27"/>
      <c r="BU38" s="27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</row>
    <row r="39" spans="1:593" s="30" customFormat="1" ht="15.75" hidden="1" customHeight="1" x14ac:dyDescent="0.2">
      <c r="A39" s="25" t="s">
        <v>103</v>
      </c>
      <c r="B39" s="41" t="s">
        <v>104</v>
      </c>
      <c r="C39" s="26" t="s">
        <v>105</v>
      </c>
      <c r="D39" s="24" t="s">
        <v>240</v>
      </c>
      <c r="E39" s="24" t="s">
        <v>241</v>
      </c>
      <c r="F39" s="24"/>
      <c r="G39" s="24" t="s">
        <v>138</v>
      </c>
      <c r="H39" s="24" t="s">
        <v>139</v>
      </c>
      <c r="I39" s="24">
        <v>8</v>
      </c>
      <c r="J39" s="24" t="s">
        <v>242</v>
      </c>
      <c r="K39" s="24" t="s">
        <v>243</v>
      </c>
      <c r="L39" s="27">
        <v>999851955</v>
      </c>
      <c r="M39" s="28" t="s">
        <v>112</v>
      </c>
      <c r="N39" s="28"/>
      <c r="O39" s="27"/>
      <c r="P39" s="27"/>
      <c r="Q39" s="33">
        <f t="shared" si="1"/>
        <v>0</v>
      </c>
      <c r="R39" s="34">
        <f t="shared" si="3"/>
        <v>29</v>
      </c>
      <c r="S39" s="28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7"/>
      <c r="BT39" s="27"/>
      <c r="BU39" s="27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</row>
    <row r="40" spans="1:593" s="30" customFormat="1" ht="15.75" hidden="1" customHeight="1" x14ac:dyDescent="0.2">
      <c r="A40" s="25" t="s">
        <v>103</v>
      </c>
      <c r="B40" s="41" t="s">
        <v>104</v>
      </c>
      <c r="C40" s="26" t="s">
        <v>105</v>
      </c>
      <c r="D40" s="24" t="s">
        <v>244</v>
      </c>
      <c r="E40" s="24" t="s">
        <v>245</v>
      </c>
      <c r="F40" s="24"/>
      <c r="G40" s="24" t="s">
        <v>246</v>
      </c>
      <c r="H40" s="24" t="s">
        <v>247</v>
      </c>
      <c r="I40" s="24">
        <v>1</v>
      </c>
      <c r="J40" s="24" t="s">
        <v>248</v>
      </c>
      <c r="K40" s="24" t="s">
        <v>249</v>
      </c>
      <c r="L40" s="27">
        <v>999871931</v>
      </c>
      <c r="M40" s="28" t="s">
        <v>112</v>
      </c>
      <c r="N40" s="28"/>
      <c r="O40" s="27"/>
      <c r="P40" s="27"/>
      <c r="Q40" s="33">
        <f t="shared" si="1"/>
        <v>0</v>
      </c>
      <c r="R40" s="34">
        <f t="shared" si="3"/>
        <v>29</v>
      </c>
      <c r="S40" s="28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7"/>
      <c r="BT40" s="27"/>
      <c r="BU40" s="27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</row>
    <row r="41" spans="1:593" s="30" customFormat="1" ht="15.75" hidden="1" customHeight="1" x14ac:dyDescent="0.2">
      <c r="A41" s="25" t="s">
        <v>103</v>
      </c>
      <c r="B41" s="41" t="s">
        <v>104</v>
      </c>
      <c r="C41" s="26" t="s">
        <v>105</v>
      </c>
      <c r="D41" s="24" t="s">
        <v>250</v>
      </c>
      <c r="E41" s="24" t="s">
        <v>251</v>
      </c>
      <c r="F41" s="31">
        <v>37252</v>
      </c>
      <c r="G41" s="24" t="s">
        <v>252</v>
      </c>
      <c r="H41" s="24" t="s">
        <v>109</v>
      </c>
      <c r="I41" s="24">
        <v>6</v>
      </c>
      <c r="J41" s="24" t="s">
        <v>253</v>
      </c>
      <c r="K41" s="24" t="s">
        <v>254</v>
      </c>
      <c r="L41" s="27">
        <v>999853083</v>
      </c>
      <c r="M41" s="28" t="s">
        <v>112</v>
      </c>
      <c r="N41" s="28"/>
      <c r="O41" s="27"/>
      <c r="P41" s="27"/>
      <c r="Q41" s="33">
        <f t="shared" si="1"/>
        <v>0</v>
      </c>
      <c r="R41" s="34">
        <f t="shared" si="3"/>
        <v>29</v>
      </c>
      <c r="S41" s="28"/>
      <c r="T41" s="27"/>
      <c r="U41" s="29"/>
      <c r="V41" s="29"/>
      <c r="W41" s="27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7"/>
      <c r="BT41" s="27"/>
      <c r="BU41" s="27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</row>
    <row r="42" spans="1:593" s="30" customFormat="1" ht="15.75" hidden="1" customHeight="1" x14ac:dyDescent="0.2">
      <c r="A42" s="25" t="s">
        <v>103</v>
      </c>
      <c r="B42" s="41" t="s">
        <v>104</v>
      </c>
      <c r="C42" s="26" t="s">
        <v>105</v>
      </c>
      <c r="D42" s="24" t="s">
        <v>255</v>
      </c>
      <c r="E42" s="24" t="s">
        <v>256</v>
      </c>
      <c r="F42" s="24"/>
      <c r="G42" s="24" t="s">
        <v>257</v>
      </c>
      <c r="H42" s="24" t="s">
        <v>258</v>
      </c>
      <c r="I42" s="24">
        <v>5</v>
      </c>
      <c r="J42" s="24" t="s">
        <v>259</v>
      </c>
      <c r="K42" s="24" t="s">
        <v>260</v>
      </c>
      <c r="L42" s="27">
        <v>999891158</v>
      </c>
      <c r="M42" s="28" t="s">
        <v>112</v>
      </c>
      <c r="N42" s="28"/>
      <c r="O42" s="27"/>
      <c r="P42" s="27"/>
      <c r="Q42" s="33">
        <f t="shared" si="1"/>
        <v>0</v>
      </c>
      <c r="R42" s="34">
        <f t="shared" si="3"/>
        <v>29</v>
      </c>
      <c r="S42" s="28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7"/>
      <c r="BT42" s="27"/>
      <c r="BU42" s="27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</row>
    <row r="43" spans="1:593" s="30" customFormat="1" ht="15.75" hidden="1" customHeight="1" x14ac:dyDescent="0.2">
      <c r="A43" s="25" t="s">
        <v>103</v>
      </c>
      <c r="B43" s="41" t="s">
        <v>104</v>
      </c>
      <c r="C43" s="26" t="s">
        <v>105</v>
      </c>
      <c r="D43" s="24" t="s">
        <v>261</v>
      </c>
      <c r="E43" s="24" t="s">
        <v>262</v>
      </c>
      <c r="F43" s="24"/>
      <c r="G43" s="24" t="s">
        <v>263</v>
      </c>
      <c r="H43" s="24" t="s">
        <v>116</v>
      </c>
      <c r="I43" s="25">
        <v>2</v>
      </c>
      <c r="J43" s="24" t="s">
        <v>264</v>
      </c>
      <c r="K43" s="24" t="s">
        <v>265</v>
      </c>
      <c r="L43" s="27">
        <v>999864633</v>
      </c>
      <c r="M43" s="28" t="s">
        <v>112</v>
      </c>
      <c r="N43" s="28"/>
      <c r="O43" s="27"/>
      <c r="P43" s="27"/>
      <c r="Q43" s="33">
        <f t="shared" si="1"/>
        <v>0</v>
      </c>
      <c r="R43" s="34">
        <f t="shared" si="3"/>
        <v>29</v>
      </c>
      <c r="S43" s="28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7"/>
      <c r="BT43" s="27"/>
      <c r="BU43" s="27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</row>
    <row r="44" spans="1:593" s="30" customFormat="1" ht="15.75" hidden="1" customHeight="1" x14ac:dyDescent="0.2">
      <c r="A44" s="25" t="s">
        <v>103</v>
      </c>
      <c r="B44" s="41" t="s">
        <v>104</v>
      </c>
      <c r="C44" s="26" t="s">
        <v>105</v>
      </c>
      <c r="D44" s="24" t="s">
        <v>266</v>
      </c>
      <c r="E44" s="24" t="s">
        <v>267</v>
      </c>
      <c r="F44" s="31">
        <v>37093</v>
      </c>
      <c r="G44" s="24" t="s">
        <v>268</v>
      </c>
      <c r="H44" s="24" t="s">
        <v>269</v>
      </c>
      <c r="I44" s="24">
        <v>3</v>
      </c>
      <c r="J44" s="24" t="s">
        <v>270</v>
      </c>
      <c r="K44" s="24" t="s">
        <v>271</v>
      </c>
      <c r="L44" s="27">
        <v>999798904</v>
      </c>
      <c r="M44" s="28" t="s">
        <v>112</v>
      </c>
      <c r="N44" s="28"/>
      <c r="O44" s="27"/>
      <c r="P44" s="27"/>
      <c r="Q44" s="33">
        <f t="shared" si="1"/>
        <v>0</v>
      </c>
      <c r="R44" s="34">
        <f t="shared" si="3"/>
        <v>29</v>
      </c>
      <c r="S44" s="28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7"/>
      <c r="BT44" s="27"/>
      <c r="BU44" s="27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</row>
    <row r="45" spans="1:593" s="30" customFormat="1" ht="15.75" hidden="1" customHeight="1" x14ac:dyDescent="0.2">
      <c r="A45" s="25" t="s">
        <v>103</v>
      </c>
      <c r="B45" s="41" t="s">
        <v>104</v>
      </c>
      <c r="C45" s="26" t="s">
        <v>105</v>
      </c>
      <c r="D45" s="24" t="s">
        <v>272</v>
      </c>
      <c r="E45" s="24" t="s">
        <v>273</v>
      </c>
      <c r="F45" s="24"/>
      <c r="G45" s="24" t="s">
        <v>274</v>
      </c>
      <c r="H45" s="24" t="s">
        <v>275</v>
      </c>
      <c r="I45" s="24">
        <v>3</v>
      </c>
      <c r="J45" s="24" t="s">
        <v>276</v>
      </c>
      <c r="K45" s="24" t="s">
        <v>277</v>
      </c>
      <c r="L45" s="27">
        <v>999826939</v>
      </c>
      <c r="M45" s="28" t="s">
        <v>112</v>
      </c>
      <c r="N45" s="28"/>
      <c r="O45" s="27"/>
      <c r="P45" s="27"/>
      <c r="Q45" s="33">
        <f t="shared" si="1"/>
        <v>0</v>
      </c>
      <c r="R45" s="34">
        <f t="shared" si="3"/>
        <v>29</v>
      </c>
      <c r="S45" s="28"/>
      <c r="T45" s="27"/>
      <c r="U45" s="29"/>
      <c r="V45" s="29"/>
      <c r="W45" s="27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7"/>
      <c r="BT45" s="27"/>
      <c r="BU45" s="27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</row>
    <row r="46" spans="1:593" s="30" customFormat="1" ht="15.75" hidden="1" customHeight="1" x14ac:dyDescent="0.2">
      <c r="A46" s="25" t="s">
        <v>103</v>
      </c>
      <c r="B46" s="41" t="s">
        <v>104</v>
      </c>
      <c r="C46" s="26" t="s">
        <v>105</v>
      </c>
      <c r="D46" s="24" t="s">
        <v>154</v>
      </c>
      <c r="E46" s="24" t="s">
        <v>278</v>
      </c>
      <c r="F46" s="24"/>
      <c r="G46" s="24" t="s">
        <v>279</v>
      </c>
      <c r="H46" s="24" t="s">
        <v>280</v>
      </c>
      <c r="I46" s="24">
        <v>6</v>
      </c>
      <c r="J46" s="24" t="s">
        <v>281</v>
      </c>
      <c r="K46" s="24" t="s">
        <v>282</v>
      </c>
      <c r="L46" s="27">
        <v>999900799</v>
      </c>
      <c r="M46" s="28" t="s">
        <v>112</v>
      </c>
      <c r="N46" s="28"/>
      <c r="O46" s="27"/>
      <c r="P46" s="27"/>
      <c r="Q46" s="33">
        <f t="shared" si="1"/>
        <v>0</v>
      </c>
      <c r="R46" s="34">
        <f t="shared" si="3"/>
        <v>29</v>
      </c>
      <c r="S46" s="28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7"/>
      <c r="BT46" s="27"/>
      <c r="BU46" s="27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</row>
    <row r="47" spans="1:593" s="30" customFormat="1" ht="15.75" hidden="1" customHeight="1" x14ac:dyDescent="0.2">
      <c r="A47" s="25" t="s">
        <v>103</v>
      </c>
      <c r="B47" s="41" t="s">
        <v>104</v>
      </c>
      <c r="C47" s="26" t="s">
        <v>105</v>
      </c>
      <c r="D47" s="24" t="s">
        <v>283</v>
      </c>
      <c r="E47" s="24" t="s">
        <v>284</v>
      </c>
      <c r="F47" s="24"/>
      <c r="G47" s="24" t="s">
        <v>285</v>
      </c>
      <c r="H47" s="24" t="s">
        <v>122</v>
      </c>
      <c r="I47" s="24">
        <v>4</v>
      </c>
      <c r="J47" s="24" t="s">
        <v>286</v>
      </c>
      <c r="K47" s="24" t="s">
        <v>287</v>
      </c>
      <c r="L47" s="27">
        <v>999749035</v>
      </c>
      <c r="M47" s="28" t="s">
        <v>112</v>
      </c>
      <c r="N47" s="28"/>
      <c r="O47" s="27"/>
      <c r="P47" s="27"/>
      <c r="Q47" s="33">
        <f t="shared" si="1"/>
        <v>0</v>
      </c>
      <c r="R47" s="34">
        <f t="shared" si="3"/>
        <v>29</v>
      </c>
      <c r="S47" s="28"/>
      <c r="T47" s="27"/>
      <c r="U47" s="29"/>
      <c r="V47" s="29"/>
      <c r="W47" s="27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7"/>
      <c r="BT47" s="27"/>
      <c r="BU47" s="27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</row>
    <row r="48" spans="1:593" s="30" customFormat="1" ht="15.75" hidden="1" customHeight="1" x14ac:dyDescent="0.2">
      <c r="A48" s="25" t="s">
        <v>103</v>
      </c>
      <c r="B48" s="41" t="s">
        <v>104</v>
      </c>
      <c r="C48" s="26" t="s">
        <v>105</v>
      </c>
      <c r="D48" s="24" t="s">
        <v>288</v>
      </c>
      <c r="E48" s="24" t="s">
        <v>289</v>
      </c>
      <c r="F48" s="24"/>
      <c r="G48" s="24" t="s">
        <v>290</v>
      </c>
      <c r="H48" s="24" t="s">
        <v>291</v>
      </c>
      <c r="I48" s="24">
        <v>7</v>
      </c>
      <c r="J48" s="24" t="s">
        <v>292</v>
      </c>
      <c r="K48" s="24" t="s">
        <v>293</v>
      </c>
      <c r="L48" s="27">
        <v>999888311</v>
      </c>
      <c r="M48" s="28" t="s">
        <v>112</v>
      </c>
      <c r="N48" s="28"/>
      <c r="O48" s="27"/>
      <c r="P48" s="27"/>
      <c r="Q48" s="33">
        <f t="shared" si="1"/>
        <v>0</v>
      </c>
      <c r="R48" s="34">
        <f t="shared" si="3"/>
        <v>29</v>
      </c>
      <c r="S48" s="28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7"/>
      <c r="BT48" s="27"/>
      <c r="BU48" s="27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</row>
    <row r="49" spans="1:593" s="30" customFormat="1" ht="15.75" hidden="1" customHeight="1" x14ac:dyDescent="0.2">
      <c r="A49" s="25" t="s">
        <v>103</v>
      </c>
      <c r="B49" s="41" t="s">
        <v>104</v>
      </c>
      <c r="C49" s="26" t="s">
        <v>105</v>
      </c>
      <c r="D49" s="24" t="s">
        <v>294</v>
      </c>
      <c r="E49" s="24" t="s">
        <v>295</v>
      </c>
      <c r="F49" s="24"/>
      <c r="G49" s="24" t="s">
        <v>296</v>
      </c>
      <c r="H49" s="24" t="s">
        <v>139</v>
      </c>
      <c r="I49" s="24">
        <v>8</v>
      </c>
      <c r="J49" s="24" t="s">
        <v>297</v>
      </c>
      <c r="K49" s="24" t="s">
        <v>298</v>
      </c>
      <c r="L49" s="27">
        <v>999764742</v>
      </c>
      <c r="M49" s="28" t="s">
        <v>112</v>
      </c>
      <c r="N49" s="28"/>
      <c r="O49" s="27"/>
      <c r="P49" s="27"/>
      <c r="Q49" s="33">
        <f t="shared" si="1"/>
        <v>0</v>
      </c>
      <c r="R49" s="34">
        <f t="shared" si="3"/>
        <v>29</v>
      </c>
      <c r="S49" s="28"/>
      <c r="T49" s="27"/>
      <c r="U49" s="29"/>
      <c r="V49" s="29"/>
      <c r="W49" s="27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7"/>
      <c r="BT49" s="27"/>
      <c r="BU49" s="27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</row>
    <row r="50" spans="1:593" s="30" customFormat="1" ht="15.75" hidden="1" customHeight="1" x14ac:dyDescent="0.2">
      <c r="A50" s="25" t="s">
        <v>103</v>
      </c>
      <c r="B50" s="41" t="s">
        <v>104</v>
      </c>
      <c r="C50" s="26" t="s">
        <v>105</v>
      </c>
      <c r="D50" s="24" t="s">
        <v>299</v>
      </c>
      <c r="E50" s="24" t="s">
        <v>300</v>
      </c>
      <c r="F50" s="24"/>
      <c r="G50" s="24" t="s">
        <v>161</v>
      </c>
      <c r="H50" s="24" t="s">
        <v>109</v>
      </c>
      <c r="I50" s="24">
        <v>6</v>
      </c>
      <c r="J50" s="24" t="s">
        <v>162</v>
      </c>
      <c r="K50" s="24" t="s">
        <v>163</v>
      </c>
      <c r="L50" s="27">
        <v>999896214</v>
      </c>
      <c r="M50" s="28" t="s">
        <v>112</v>
      </c>
      <c r="N50" s="28"/>
      <c r="O50" s="27"/>
      <c r="P50" s="27"/>
      <c r="Q50" s="33">
        <f t="shared" si="1"/>
        <v>0</v>
      </c>
      <c r="R50" s="34">
        <f t="shared" si="3"/>
        <v>29</v>
      </c>
      <c r="S50" s="28"/>
      <c r="T50" s="27"/>
      <c r="U50" s="29"/>
      <c r="V50" s="29"/>
      <c r="W50" s="27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7"/>
      <c r="BT50" s="27"/>
      <c r="BU50" s="27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</row>
    <row r="51" spans="1:593" s="30" customFormat="1" ht="15.75" hidden="1" customHeight="1" x14ac:dyDescent="0.2">
      <c r="A51" s="25" t="s">
        <v>103</v>
      </c>
      <c r="B51" s="41" t="s">
        <v>104</v>
      </c>
      <c r="C51" s="26" t="s">
        <v>105</v>
      </c>
      <c r="D51" s="24" t="s">
        <v>301</v>
      </c>
      <c r="E51" s="24" t="s">
        <v>302</v>
      </c>
      <c r="F51" s="24"/>
      <c r="G51" s="24" t="s">
        <v>226</v>
      </c>
      <c r="H51" s="24" t="s">
        <v>200</v>
      </c>
      <c r="I51" s="24">
        <v>8</v>
      </c>
      <c r="J51" s="24" t="s">
        <v>222</v>
      </c>
      <c r="K51" s="24" t="s">
        <v>223</v>
      </c>
      <c r="L51" s="27">
        <v>999834079</v>
      </c>
      <c r="M51" s="28" t="s">
        <v>112</v>
      </c>
      <c r="N51" s="28"/>
      <c r="O51" s="27"/>
      <c r="P51" s="27"/>
      <c r="Q51" s="33">
        <f t="shared" si="1"/>
        <v>0</v>
      </c>
      <c r="R51" s="34">
        <f t="shared" si="3"/>
        <v>29</v>
      </c>
      <c r="S51" s="28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7"/>
      <c r="BT51" s="27"/>
      <c r="BU51" s="27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</row>
    <row r="52" spans="1:593" s="30" customFormat="1" ht="15.75" hidden="1" customHeight="1" x14ac:dyDescent="0.2">
      <c r="A52" s="25" t="s">
        <v>103</v>
      </c>
      <c r="B52" s="41" t="s">
        <v>104</v>
      </c>
      <c r="C52" s="26" t="s">
        <v>105</v>
      </c>
      <c r="D52" s="24" t="s">
        <v>303</v>
      </c>
      <c r="E52" s="24" t="s">
        <v>304</v>
      </c>
      <c r="F52" s="24"/>
      <c r="G52" s="24" t="s">
        <v>305</v>
      </c>
      <c r="H52" s="24" t="s">
        <v>122</v>
      </c>
      <c r="I52" s="24">
        <v>4</v>
      </c>
      <c r="J52" s="24" t="s">
        <v>151</v>
      </c>
      <c r="K52" s="24" t="s">
        <v>306</v>
      </c>
      <c r="L52" s="27">
        <v>999874812</v>
      </c>
      <c r="M52" s="28" t="s">
        <v>112</v>
      </c>
      <c r="N52" s="28"/>
      <c r="O52" s="27"/>
      <c r="P52" s="27"/>
      <c r="Q52" s="33">
        <f t="shared" si="1"/>
        <v>0</v>
      </c>
      <c r="R52" s="34">
        <f t="shared" si="3"/>
        <v>29</v>
      </c>
      <c r="S52" s="28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7"/>
      <c r="BT52" s="27"/>
      <c r="BU52" s="27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</row>
    <row r="53" spans="1:593" s="30" customFormat="1" ht="15.75" hidden="1" customHeight="1" x14ac:dyDescent="0.2">
      <c r="A53" s="25" t="s">
        <v>103</v>
      </c>
      <c r="B53" s="41" t="s">
        <v>104</v>
      </c>
      <c r="C53" s="26" t="s">
        <v>105</v>
      </c>
      <c r="D53" s="24" t="s">
        <v>307</v>
      </c>
      <c r="E53" s="24" t="s">
        <v>308</v>
      </c>
      <c r="F53" s="31">
        <v>36984</v>
      </c>
      <c r="G53" s="24" t="s">
        <v>309</v>
      </c>
      <c r="H53" s="24" t="s">
        <v>310</v>
      </c>
      <c r="I53" s="24">
        <v>5</v>
      </c>
      <c r="J53" s="24" t="s">
        <v>311</v>
      </c>
      <c r="K53" s="24" t="s">
        <v>312</v>
      </c>
      <c r="L53" s="27">
        <v>999860222</v>
      </c>
      <c r="M53" s="28" t="s">
        <v>112</v>
      </c>
      <c r="N53" s="28"/>
      <c r="O53" s="27"/>
      <c r="P53" s="27"/>
      <c r="Q53" s="33">
        <f t="shared" si="1"/>
        <v>0</v>
      </c>
      <c r="R53" s="34">
        <f t="shared" si="3"/>
        <v>29</v>
      </c>
      <c r="S53" s="28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7"/>
      <c r="BT53" s="27"/>
      <c r="BU53" s="27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</row>
    <row r="54" spans="1:593" s="30" customFormat="1" ht="15.75" hidden="1" customHeight="1" x14ac:dyDescent="0.2">
      <c r="A54" s="25" t="s">
        <v>103</v>
      </c>
      <c r="B54" s="41" t="s">
        <v>104</v>
      </c>
      <c r="C54" s="26" t="s">
        <v>105</v>
      </c>
      <c r="D54" s="24" t="s">
        <v>325</v>
      </c>
      <c r="E54" s="24" t="s">
        <v>326</v>
      </c>
      <c r="F54" s="24"/>
      <c r="G54" s="24" t="s">
        <v>327</v>
      </c>
      <c r="H54" s="24" t="s">
        <v>122</v>
      </c>
      <c r="I54" s="24">
        <v>4</v>
      </c>
      <c r="J54" s="24" t="s">
        <v>328</v>
      </c>
      <c r="K54" s="24" t="s">
        <v>329</v>
      </c>
      <c r="L54" s="27">
        <v>999741780</v>
      </c>
      <c r="M54" s="28" t="s">
        <v>112</v>
      </c>
      <c r="N54" s="28" t="b">
        <v>1</v>
      </c>
      <c r="O54" s="27"/>
      <c r="P54" s="27"/>
      <c r="Q54" s="33">
        <f t="shared" si="1"/>
        <v>0</v>
      </c>
      <c r="R54" s="34">
        <f t="shared" si="3"/>
        <v>29</v>
      </c>
      <c r="S54" s="28"/>
      <c r="T54" s="27"/>
      <c r="U54" s="29"/>
      <c r="V54" s="29"/>
      <c r="W54" s="27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7"/>
      <c r="BT54" s="27"/>
      <c r="BU54" s="27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</row>
    <row r="55" spans="1:593" s="30" customFormat="1" ht="15.75" customHeight="1" x14ac:dyDescent="0.2">
      <c r="A55" s="25"/>
      <c r="B55" s="41"/>
      <c r="C55" s="26"/>
      <c r="D55" s="24"/>
      <c r="E55" s="24"/>
      <c r="F55" s="24"/>
      <c r="G55" s="24"/>
      <c r="H55" s="24"/>
      <c r="I55" s="24"/>
      <c r="J55" s="24"/>
      <c r="K55" s="24"/>
      <c r="L55" s="27"/>
      <c r="M55" s="28"/>
      <c r="N55" s="28"/>
      <c r="O55" s="27"/>
      <c r="P55" s="27"/>
      <c r="Q55" s="33"/>
      <c r="R55" s="34"/>
      <c r="S55" s="28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7"/>
      <c r="BT55" s="27"/>
      <c r="BU55" s="27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</row>
    <row r="56" spans="1:593" s="30" customFormat="1" ht="15.75" customHeight="1" x14ac:dyDescent="0.2">
      <c r="A56" s="25"/>
      <c r="B56" s="41"/>
      <c r="C56" s="26"/>
      <c r="D56" s="24"/>
      <c r="E56" s="24"/>
      <c r="F56" s="24"/>
      <c r="G56" s="24"/>
      <c r="H56" s="24"/>
      <c r="I56" s="24"/>
      <c r="J56" s="24"/>
      <c r="K56" s="24"/>
      <c r="L56" s="27"/>
      <c r="M56" s="28"/>
      <c r="N56" s="28"/>
      <c r="O56" s="27"/>
      <c r="P56" s="27"/>
      <c r="Q56" s="33"/>
      <c r="R56" s="34"/>
      <c r="S56" s="28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7"/>
      <c r="BT56" s="27"/>
      <c r="BU56" s="27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</row>
    <row r="57" spans="1:593" s="30" customFormat="1" ht="15.75" customHeight="1" x14ac:dyDescent="0.2">
      <c r="A57" s="25" t="s">
        <v>103</v>
      </c>
      <c r="B57" s="41" t="s">
        <v>330</v>
      </c>
      <c r="C57" s="26" t="s">
        <v>105</v>
      </c>
      <c r="D57" s="24" t="s">
        <v>331</v>
      </c>
      <c r="E57" s="24" t="s">
        <v>332</v>
      </c>
      <c r="F57" s="24"/>
      <c r="G57" s="24" t="s">
        <v>144</v>
      </c>
      <c r="H57" s="24" t="s">
        <v>145</v>
      </c>
      <c r="I57" s="25">
        <v>2</v>
      </c>
      <c r="J57" s="24" t="s">
        <v>333</v>
      </c>
      <c r="K57" s="24" t="s">
        <v>334</v>
      </c>
      <c r="L57" s="27">
        <v>999836008</v>
      </c>
      <c r="M57" s="28" t="s">
        <v>112</v>
      </c>
      <c r="N57" s="28" t="b">
        <v>1</v>
      </c>
      <c r="O57" s="27"/>
      <c r="P57" s="27"/>
      <c r="Q57" s="33">
        <f t="shared" ref="Q57:Q89" si="4">SUM(T57:ED57)</f>
        <v>585.35</v>
      </c>
      <c r="R57" s="34">
        <f t="shared" ref="R57:R88" si="5">RANK(Q57,$Q$57:$Q$126)</f>
        <v>1</v>
      </c>
      <c r="S57" s="28"/>
      <c r="T57" s="27">
        <v>31.8</v>
      </c>
      <c r="U57" s="27"/>
      <c r="V57" s="27"/>
      <c r="W57" s="27"/>
      <c r="X57" s="29"/>
      <c r="Y57" s="29"/>
      <c r="Z57" s="29"/>
      <c r="AA57" s="29"/>
      <c r="AB57" s="29"/>
      <c r="AC57" s="29"/>
      <c r="AD57" s="29"/>
      <c r="AE57" s="29"/>
      <c r="AF57" s="29"/>
      <c r="AG57" s="29">
        <v>40</v>
      </c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BB57" s="29">
        <v>60.6</v>
      </c>
      <c r="BC57" s="29"/>
      <c r="BD57" s="29"/>
      <c r="BE57" s="29"/>
      <c r="BF57" s="29">
        <v>45.3</v>
      </c>
      <c r="BG57" s="29"/>
      <c r="BH57" s="29"/>
      <c r="BI57" s="29"/>
      <c r="BJ57" s="29">
        <v>15.75</v>
      </c>
      <c r="BK57" s="29"/>
      <c r="BL57" s="29"/>
      <c r="BM57" s="29"/>
      <c r="BN57" s="29"/>
      <c r="BO57" s="29"/>
      <c r="BP57" s="29"/>
      <c r="BQ57" s="29"/>
      <c r="BR57" s="29"/>
      <c r="BS57" s="27"/>
      <c r="BT57" s="27">
        <v>60</v>
      </c>
      <c r="BU57" s="27">
        <v>87</v>
      </c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>
        <v>39.1</v>
      </c>
      <c r="CI57" s="29"/>
      <c r="CJ57" s="29"/>
      <c r="CK57" s="29"/>
      <c r="CL57" s="29"/>
      <c r="CM57" s="29"/>
      <c r="CN57" s="29"/>
      <c r="CO57" s="29"/>
      <c r="CP57" s="29"/>
      <c r="CQ57" s="29">
        <v>32.4</v>
      </c>
      <c r="CR57" s="29"/>
      <c r="CS57" s="29"/>
      <c r="CT57" s="29"/>
      <c r="CU57" s="29">
        <v>108</v>
      </c>
      <c r="CV57" s="29"/>
      <c r="CW57" s="29"/>
      <c r="CX57" s="29"/>
      <c r="CY57" s="29"/>
      <c r="CZ57" s="29"/>
      <c r="DA57" s="29"/>
      <c r="DB57" s="29">
        <v>65.400000000000006</v>
      </c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</row>
    <row r="58" spans="1:593" s="30" customFormat="1" ht="15.75" customHeight="1" x14ac:dyDescent="0.2">
      <c r="A58" s="25" t="s">
        <v>103</v>
      </c>
      <c r="B58" s="41" t="s">
        <v>330</v>
      </c>
      <c r="C58" s="26" t="s">
        <v>105</v>
      </c>
      <c r="D58" s="24" t="s">
        <v>335</v>
      </c>
      <c r="E58" s="24" t="s">
        <v>336</v>
      </c>
      <c r="F58" s="24"/>
      <c r="G58" s="24" t="s">
        <v>337</v>
      </c>
      <c r="H58" s="24" t="s">
        <v>116</v>
      </c>
      <c r="I58" s="25">
        <v>2</v>
      </c>
      <c r="J58" s="24" t="s">
        <v>338</v>
      </c>
      <c r="K58" s="24" t="s">
        <v>339</v>
      </c>
      <c r="L58" s="27">
        <v>999732355</v>
      </c>
      <c r="M58" s="28" t="s">
        <v>112</v>
      </c>
      <c r="N58" s="28" t="b">
        <v>1</v>
      </c>
      <c r="O58" s="27"/>
      <c r="P58" s="27"/>
      <c r="Q58" s="33">
        <f t="shared" si="4"/>
        <v>526.25</v>
      </c>
      <c r="R58" s="34">
        <f t="shared" si="5"/>
        <v>2</v>
      </c>
      <c r="S58" s="28"/>
      <c r="T58" s="27">
        <v>45.3</v>
      </c>
      <c r="U58" s="29"/>
      <c r="V58" s="29"/>
      <c r="W58" s="27"/>
      <c r="X58" s="29"/>
      <c r="Y58" s="29"/>
      <c r="Z58" s="29"/>
      <c r="AA58" s="29"/>
      <c r="AB58" s="29"/>
      <c r="AC58" s="29"/>
      <c r="AD58" s="29"/>
      <c r="AE58" s="29"/>
      <c r="AF58" s="29"/>
      <c r="AG58" s="29">
        <v>72</v>
      </c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>
        <v>64.8</v>
      </c>
      <c r="AZ58" s="29"/>
      <c r="BA58" s="29"/>
      <c r="BB58" s="29"/>
      <c r="BC58" s="29"/>
      <c r="BD58" s="29"/>
      <c r="BE58" s="29"/>
      <c r="BF58" s="29">
        <v>31.8</v>
      </c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>
        <v>63.6</v>
      </c>
      <c r="BR58" s="29"/>
      <c r="BS58" s="27"/>
      <c r="BT58" s="27"/>
      <c r="BU58" s="27">
        <v>46.4</v>
      </c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>
        <v>69</v>
      </c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>
        <v>133.35</v>
      </c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</row>
    <row r="59" spans="1:593" s="30" customFormat="1" ht="15.75" customHeight="1" x14ac:dyDescent="0.2">
      <c r="A59" s="25" t="s">
        <v>103</v>
      </c>
      <c r="B59" s="41" t="s">
        <v>330</v>
      </c>
      <c r="C59" s="26" t="s">
        <v>105</v>
      </c>
      <c r="D59" s="24" t="s">
        <v>340</v>
      </c>
      <c r="E59" s="24" t="s">
        <v>341</v>
      </c>
      <c r="F59" s="31">
        <v>37068</v>
      </c>
      <c r="G59" s="24" t="s">
        <v>342</v>
      </c>
      <c r="H59" s="24" t="s">
        <v>109</v>
      </c>
      <c r="I59" s="24">
        <v>6</v>
      </c>
      <c r="J59" s="24" t="s">
        <v>110</v>
      </c>
      <c r="K59" s="24" t="s">
        <v>111</v>
      </c>
      <c r="L59" s="27">
        <v>999853378</v>
      </c>
      <c r="M59" s="28" t="s">
        <v>112</v>
      </c>
      <c r="N59" s="28"/>
      <c r="O59" s="27"/>
      <c r="P59" s="27"/>
      <c r="Q59" s="33">
        <f t="shared" si="4"/>
        <v>331.65999999999997</v>
      </c>
      <c r="R59" s="34">
        <f t="shared" si="5"/>
        <v>3</v>
      </c>
      <c r="S59" s="28"/>
      <c r="T59" s="27">
        <v>45.3</v>
      </c>
      <c r="U59" s="29"/>
      <c r="V59" s="29"/>
      <c r="W59" s="27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>
        <v>20</v>
      </c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>
        <v>31.8</v>
      </c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7">
        <v>63.6</v>
      </c>
      <c r="BT59" s="27"/>
      <c r="BU59" s="27">
        <v>64.959999999999994</v>
      </c>
      <c r="BV59" s="29"/>
      <c r="BW59" s="29"/>
      <c r="BX59" s="29"/>
      <c r="BY59" s="29"/>
      <c r="BZ59" s="29"/>
      <c r="CA59" s="29"/>
      <c r="CB59" s="29"/>
      <c r="CC59" s="29"/>
      <c r="CD59" s="29">
        <v>63.6</v>
      </c>
      <c r="CE59" s="29"/>
      <c r="CF59" s="29"/>
      <c r="CG59" s="29"/>
      <c r="CH59" s="29"/>
      <c r="CI59" s="29"/>
      <c r="CJ59" s="29"/>
      <c r="CK59" s="29"/>
      <c r="CL59" s="29"/>
      <c r="CM59" s="29">
        <v>42.4</v>
      </c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</row>
    <row r="60" spans="1:593" s="30" customFormat="1" ht="15.75" customHeight="1" x14ac:dyDescent="0.2">
      <c r="A60" s="25" t="s">
        <v>103</v>
      </c>
      <c r="B60" s="41" t="s">
        <v>330</v>
      </c>
      <c r="C60" s="26" t="s">
        <v>105</v>
      </c>
      <c r="D60" s="24" t="s">
        <v>343</v>
      </c>
      <c r="E60" s="24" t="s">
        <v>344</v>
      </c>
      <c r="F60" s="31">
        <v>36892</v>
      </c>
      <c r="G60" s="24" t="s">
        <v>345</v>
      </c>
      <c r="H60" s="24" t="s">
        <v>291</v>
      </c>
      <c r="I60" s="24">
        <v>7</v>
      </c>
      <c r="J60" s="24" t="s">
        <v>346</v>
      </c>
      <c r="K60" s="24" t="s">
        <v>347</v>
      </c>
      <c r="L60" s="27">
        <v>999742507</v>
      </c>
      <c r="M60" s="28" t="s">
        <v>112</v>
      </c>
      <c r="N60" s="28" t="b">
        <v>1</v>
      </c>
      <c r="O60" s="27"/>
      <c r="P60" s="27"/>
      <c r="Q60" s="33">
        <f t="shared" si="4"/>
        <v>315.3</v>
      </c>
      <c r="R60" s="34">
        <f t="shared" si="5"/>
        <v>4</v>
      </c>
      <c r="S60" s="28"/>
      <c r="T60" s="27">
        <v>45.3</v>
      </c>
      <c r="U60" s="29"/>
      <c r="V60" s="29"/>
      <c r="W60" s="27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>
        <v>60</v>
      </c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7"/>
      <c r="BT60" s="27"/>
      <c r="BU60" s="27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>
        <v>60</v>
      </c>
      <c r="CL60" s="29"/>
      <c r="CM60" s="29"/>
      <c r="CN60" s="29"/>
      <c r="CO60" s="29"/>
      <c r="CP60" s="29"/>
      <c r="CQ60" s="29">
        <v>150</v>
      </c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</row>
    <row r="61" spans="1:593" s="30" customFormat="1" ht="15.75" customHeight="1" x14ac:dyDescent="0.2">
      <c r="A61" s="25" t="s">
        <v>103</v>
      </c>
      <c r="B61" s="41" t="s">
        <v>330</v>
      </c>
      <c r="C61" s="26" t="s">
        <v>105</v>
      </c>
      <c r="D61" s="24" t="s">
        <v>348</v>
      </c>
      <c r="E61" s="24" t="s">
        <v>349</v>
      </c>
      <c r="F61" s="31">
        <v>37603</v>
      </c>
      <c r="G61" s="24" t="s">
        <v>350</v>
      </c>
      <c r="H61" s="24" t="s">
        <v>351</v>
      </c>
      <c r="I61" s="25">
        <v>2</v>
      </c>
      <c r="J61" s="24" t="s">
        <v>352</v>
      </c>
      <c r="K61" s="24" t="s">
        <v>353</v>
      </c>
      <c r="L61" s="27">
        <v>999871430</v>
      </c>
      <c r="M61" s="28" t="s">
        <v>112</v>
      </c>
      <c r="N61" s="28"/>
      <c r="O61" s="27"/>
      <c r="P61" s="27"/>
      <c r="Q61" s="33">
        <f t="shared" si="4"/>
        <v>234.82999999999998</v>
      </c>
      <c r="R61" s="34">
        <f t="shared" si="5"/>
        <v>5</v>
      </c>
      <c r="S61" s="28"/>
      <c r="T61" s="27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>
        <v>45.45</v>
      </c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>
        <v>45.3</v>
      </c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7"/>
      <c r="BT61" s="27"/>
      <c r="BU61" s="27">
        <v>64.959999999999994</v>
      </c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>
        <v>36.72</v>
      </c>
      <c r="CO61" s="29"/>
      <c r="CP61" s="29"/>
      <c r="CQ61" s="29"/>
      <c r="CR61" s="29"/>
      <c r="CS61" s="29"/>
      <c r="CT61" s="29"/>
      <c r="CU61" s="29"/>
      <c r="CV61" s="29"/>
      <c r="CW61" s="29"/>
      <c r="CX61" s="29">
        <v>42.4</v>
      </c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</row>
    <row r="62" spans="1:593" s="30" customFormat="1" ht="15.75" customHeight="1" x14ac:dyDescent="0.2">
      <c r="A62" s="25" t="s">
        <v>103</v>
      </c>
      <c r="B62" s="41" t="s">
        <v>330</v>
      </c>
      <c r="C62" s="26" t="s">
        <v>105</v>
      </c>
      <c r="D62" s="24" t="s">
        <v>368</v>
      </c>
      <c r="E62" s="24" t="s">
        <v>369</v>
      </c>
      <c r="F62" s="24"/>
      <c r="G62" s="24"/>
      <c r="H62" s="24"/>
      <c r="I62" s="24"/>
      <c r="J62" s="24"/>
      <c r="K62" s="24"/>
      <c r="L62" s="27"/>
      <c r="M62" s="28"/>
      <c r="N62" s="28"/>
      <c r="O62" s="27"/>
      <c r="P62" s="27"/>
      <c r="Q62" s="33">
        <f t="shared" si="4"/>
        <v>211.61</v>
      </c>
      <c r="R62" s="34">
        <f t="shared" si="5"/>
        <v>6</v>
      </c>
      <c r="S62" s="28"/>
      <c r="T62" s="27"/>
      <c r="U62" s="29"/>
      <c r="V62" s="29"/>
      <c r="W62" s="27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>
        <v>34.340000000000003</v>
      </c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7"/>
      <c r="BT62" s="27"/>
      <c r="BU62" s="27"/>
      <c r="BV62" s="29"/>
      <c r="BW62" s="29">
        <v>60</v>
      </c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>
        <v>36.72</v>
      </c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>
        <v>49.05</v>
      </c>
      <c r="DC62" s="29"/>
      <c r="DD62" s="29"/>
      <c r="DE62" s="29"/>
      <c r="DF62" s="29"/>
      <c r="DG62" s="29"/>
      <c r="DH62" s="29">
        <v>31.5</v>
      </c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</row>
    <row r="63" spans="1:593" s="30" customFormat="1" ht="15.75" customHeight="1" x14ac:dyDescent="0.2">
      <c r="A63" s="25" t="s">
        <v>103</v>
      </c>
      <c r="B63" s="41" t="s">
        <v>330</v>
      </c>
      <c r="C63" s="26" t="s">
        <v>105</v>
      </c>
      <c r="D63" s="24" t="s">
        <v>354</v>
      </c>
      <c r="E63" s="24" t="s">
        <v>355</v>
      </c>
      <c r="F63" s="24"/>
      <c r="G63" s="24" t="s">
        <v>356</v>
      </c>
      <c r="H63" s="24" t="s">
        <v>247</v>
      </c>
      <c r="I63" s="24">
        <v>1</v>
      </c>
      <c r="J63" s="24" t="s">
        <v>357</v>
      </c>
      <c r="K63" s="24" t="s">
        <v>358</v>
      </c>
      <c r="L63" s="27">
        <v>999845495</v>
      </c>
      <c r="M63" s="28" t="s">
        <v>112</v>
      </c>
      <c r="N63" s="28"/>
      <c r="O63" s="27"/>
      <c r="P63" s="27"/>
      <c r="Q63" s="33">
        <f t="shared" si="4"/>
        <v>184.9</v>
      </c>
      <c r="R63" s="34">
        <f t="shared" si="5"/>
        <v>7</v>
      </c>
      <c r="S63" s="28"/>
      <c r="T63" s="27"/>
      <c r="U63" s="29"/>
      <c r="V63" s="29"/>
      <c r="W63" s="27"/>
      <c r="X63" s="29"/>
      <c r="Y63" s="29"/>
      <c r="Z63" s="29"/>
      <c r="AA63" s="29"/>
      <c r="AB63" s="29"/>
      <c r="AC63" s="29"/>
      <c r="AD63" s="29"/>
      <c r="AE63" s="29"/>
      <c r="AF63" s="29"/>
      <c r="AG63" s="29">
        <v>54</v>
      </c>
      <c r="AH63" s="29"/>
      <c r="AI63" s="29"/>
      <c r="AJ63" s="29"/>
      <c r="AK63" s="29"/>
      <c r="AL63" s="29"/>
      <c r="AM63" s="29"/>
      <c r="AN63" s="29"/>
      <c r="AO63" s="29"/>
      <c r="AP63" s="29">
        <v>60</v>
      </c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>
        <v>31.8</v>
      </c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7"/>
      <c r="BT63" s="27"/>
      <c r="BU63" s="27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>
        <v>39.1</v>
      </c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</row>
    <row r="64" spans="1:593" s="30" customFormat="1" ht="15.75" customHeight="1" x14ac:dyDescent="0.2">
      <c r="A64" s="25" t="s">
        <v>103</v>
      </c>
      <c r="B64" s="41" t="s">
        <v>330</v>
      </c>
      <c r="C64" s="26" t="s">
        <v>105</v>
      </c>
      <c r="D64" s="24" t="s">
        <v>359</v>
      </c>
      <c r="E64" s="24" t="s">
        <v>360</v>
      </c>
      <c r="F64" s="31">
        <v>37506</v>
      </c>
      <c r="G64" s="24" t="s">
        <v>361</v>
      </c>
      <c r="H64" s="24" t="s">
        <v>362</v>
      </c>
      <c r="I64" s="24">
        <v>1</v>
      </c>
      <c r="J64" s="24" t="s">
        <v>363</v>
      </c>
      <c r="K64" s="24" t="s">
        <v>364</v>
      </c>
      <c r="L64" s="27">
        <v>999845133</v>
      </c>
      <c r="M64" s="28" t="s">
        <v>112</v>
      </c>
      <c r="N64" s="28"/>
      <c r="O64" s="27"/>
      <c r="P64" s="27"/>
      <c r="Q64" s="33">
        <f t="shared" si="4"/>
        <v>140.10000000000002</v>
      </c>
      <c r="R64" s="34">
        <f t="shared" si="5"/>
        <v>8</v>
      </c>
      <c r="S64" s="28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>
        <v>60.6</v>
      </c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>
        <v>31.8</v>
      </c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>
        <v>47.7</v>
      </c>
      <c r="BR64" s="29"/>
      <c r="BS64" s="27"/>
      <c r="BT64" s="27"/>
      <c r="BU64" s="27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</row>
    <row r="65" spans="1:593" s="30" customFormat="1" ht="15.75" customHeight="1" x14ac:dyDescent="0.2">
      <c r="A65" s="25" t="s">
        <v>103</v>
      </c>
      <c r="B65" s="41" t="s">
        <v>330</v>
      </c>
      <c r="C65" s="26" t="s">
        <v>105</v>
      </c>
      <c r="D65" s="24" t="s">
        <v>365</v>
      </c>
      <c r="E65" s="24" t="s">
        <v>366</v>
      </c>
      <c r="F65" s="40">
        <v>37140</v>
      </c>
      <c r="G65" s="24" t="s">
        <v>367</v>
      </c>
      <c r="H65" s="24" t="s">
        <v>122</v>
      </c>
      <c r="I65" s="24">
        <v>4</v>
      </c>
      <c r="J65" s="24" t="s">
        <v>151</v>
      </c>
      <c r="K65" s="24" t="s">
        <v>152</v>
      </c>
      <c r="L65" s="27">
        <v>999903987</v>
      </c>
      <c r="M65" s="28" t="s">
        <v>112</v>
      </c>
      <c r="N65" s="28"/>
      <c r="O65" s="27"/>
      <c r="P65" s="27"/>
      <c r="Q65" s="33">
        <f t="shared" si="4"/>
        <v>138.30000000000001</v>
      </c>
      <c r="R65" s="34">
        <f t="shared" si="5"/>
        <v>9</v>
      </c>
      <c r="S65" s="28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>
        <v>31.8</v>
      </c>
      <c r="BG65" s="29"/>
      <c r="BH65" s="29"/>
      <c r="BI65" s="29">
        <v>60.1</v>
      </c>
      <c r="BJ65" s="29"/>
      <c r="BK65" s="29"/>
      <c r="BL65" s="29"/>
      <c r="BM65" s="29"/>
      <c r="BN65" s="29"/>
      <c r="BO65" s="29"/>
      <c r="BP65" s="29"/>
      <c r="BQ65" s="29"/>
      <c r="BR65" s="29"/>
      <c r="BS65" s="27"/>
      <c r="BT65" s="27"/>
      <c r="BU65" s="27">
        <v>46.4</v>
      </c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</row>
    <row r="66" spans="1:593" s="30" customFormat="1" ht="15.75" customHeight="1" x14ac:dyDescent="0.2">
      <c r="A66" s="25" t="s">
        <v>103</v>
      </c>
      <c r="B66" s="41" t="s">
        <v>330</v>
      </c>
      <c r="C66" s="26" t="s">
        <v>105</v>
      </c>
      <c r="D66" s="24" t="s">
        <v>392</v>
      </c>
      <c r="E66" s="24" t="s">
        <v>393</v>
      </c>
      <c r="F66" s="24"/>
      <c r="G66" s="24" t="s">
        <v>394</v>
      </c>
      <c r="H66" s="24" t="s">
        <v>116</v>
      </c>
      <c r="I66" s="25">
        <v>2</v>
      </c>
      <c r="J66" s="24" t="s">
        <v>395</v>
      </c>
      <c r="K66" s="24" t="s">
        <v>396</v>
      </c>
      <c r="L66" s="27">
        <v>999053469</v>
      </c>
      <c r="M66" s="28" t="s">
        <v>112</v>
      </c>
      <c r="N66" s="28"/>
      <c r="O66" s="27"/>
      <c r="P66" s="27"/>
      <c r="Q66" s="33">
        <f t="shared" si="4"/>
        <v>127.8</v>
      </c>
      <c r="R66" s="34">
        <f t="shared" si="5"/>
        <v>10</v>
      </c>
      <c r="S66" s="28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>
        <v>21</v>
      </c>
      <c r="BK66" s="29"/>
      <c r="BL66" s="29"/>
      <c r="BM66" s="29"/>
      <c r="BN66" s="29"/>
      <c r="BO66" s="29"/>
      <c r="BP66" s="29"/>
      <c r="BQ66" s="29"/>
      <c r="BR66" s="29"/>
      <c r="BS66" s="27"/>
      <c r="BT66" s="27"/>
      <c r="BU66" s="27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>
        <v>64.8</v>
      </c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>
        <v>42</v>
      </c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</row>
    <row r="67" spans="1:593" s="30" customFormat="1" ht="15.75" customHeight="1" x14ac:dyDescent="0.2">
      <c r="A67" s="25" t="s">
        <v>103</v>
      </c>
      <c r="B67" s="41" t="s">
        <v>330</v>
      </c>
      <c r="C67" s="26" t="s">
        <v>105</v>
      </c>
      <c r="D67" s="24" t="s">
        <v>377</v>
      </c>
      <c r="E67" s="24" t="s">
        <v>378</v>
      </c>
      <c r="F67" s="40"/>
      <c r="G67" s="24"/>
      <c r="H67" s="24"/>
      <c r="I67" s="24"/>
      <c r="J67" s="24"/>
      <c r="K67" s="24"/>
      <c r="L67" s="27"/>
      <c r="M67" s="28"/>
      <c r="N67" s="28"/>
      <c r="O67" s="27"/>
      <c r="P67" s="27"/>
      <c r="Q67" s="33">
        <f t="shared" si="4"/>
        <v>127.2</v>
      </c>
      <c r="R67" s="34">
        <f t="shared" si="5"/>
        <v>11</v>
      </c>
      <c r="S67" s="28"/>
      <c r="T67" s="27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7">
        <v>47.7</v>
      </c>
      <c r="BT67" s="27"/>
      <c r="BU67" s="27"/>
      <c r="BV67" s="29"/>
      <c r="BW67" s="29"/>
      <c r="BX67" s="29"/>
      <c r="BY67" s="29"/>
      <c r="BZ67" s="29"/>
      <c r="CA67" s="29"/>
      <c r="CB67" s="29"/>
      <c r="CC67" s="29"/>
      <c r="CD67" s="29">
        <v>47.7</v>
      </c>
      <c r="CE67" s="29"/>
      <c r="CF67" s="29"/>
      <c r="CG67" s="29"/>
      <c r="CH67" s="29"/>
      <c r="CI67" s="29"/>
      <c r="CJ67" s="29"/>
      <c r="CK67" s="29"/>
      <c r="CL67" s="29"/>
      <c r="CM67" s="29">
        <v>31.8</v>
      </c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</row>
    <row r="68" spans="1:593" s="30" customFormat="1" ht="15.75" customHeight="1" x14ac:dyDescent="0.2">
      <c r="A68" s="25" t="s">
        <v>103</v>
      </c>
      <c r="B68" s="41" t="s">
        <v>330</v>
      </c>
      <c r="C68" s="26" t="s">
        <v>105</v>
      </c>
      <c r="D68" s="24" t="s">
        <v>204</v>
      </c>
      <c r="E68" s="24" t="s">
        <v>397</v>
      </c>
      <c r="F68" s="40">
        <v>37190</v>
      </c>
      <c r="G68" s="24" t="s">
        <v>398</v>
      </c>
      <c r="H68" s="24" t="s">
        <v>116</v>
      </c>
      <c r="I68" s="25">
        <v>2</v>
      </c>
      <c r="J68" s="24" t="s">
        <v>395</v>
      </c>
      <c r="K68" s="24" t="s">
        <v>399</v>
      </c>
      <c r="L68" s="27">
        <v>999902147</v>
      </c>
      <c r="M68" s="28" t="s">
        <v>112</v>
      </c>
      <c r="N68" s="28"/>
      <c r="O68" s="27"/>
      <c r="P68" s="27"/>
      <c r="Q68" s="33">
        <f t="shared" si="4"/>
        <v>122.75999999999999</v>
      </c>
      <c r="R68" s="34">
        <f t="shared" si="5"/>
        <v>12</v>
      </c>
      <c r="S68" s="28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>
        <v>40.4</v>
      </c>
      <c r="BB68" s="29"/>
      <c r="BC68" s="29"/>
      <c r="BD68" s="29"/>
      <c r="BE68" s="29"/>
      <c r="BF68" s="29">
        <v>45.3</v>
      </c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7"/>
      <c r="BT68" s="27"/>
      <c r="BU68" s="27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>
        <v>37.06</v>
      </c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</row>
    <row r="69" spans="1:593" s="30" customFormat="1" ht="15.75" customHeight="1" x14ac:dyDescent="0.2">
      <c r="A69" s="25" t="s">
        <v>103</v>
      </c>
      <c r="B69" s="41" t="s">
        <v>330</v>
      </c>
      <c r="C69" s="26" t="s">
        <v>105</v>
      </c>
      <c r="D69" s="24" t="s">
        <v>370</v>
      </c>
      <c r="E69" s="24" t="s">
        <v>371</v>
      </c>
      <c r="F69" s="24"/>
      <c r="G69" s="24" t="s">
        <v>372</v>
      </c>
      <c r="H69" s="24" t="s">
        <v>116</v>
      </c>
      <c r="I69" s="25">
        <v>2</v>
      </c>
      <c r="J69" s="24" t="s">
        <v>373</v>
      </c>
      <c r="K69" s="24" t="s">
        <v>374</v>
      </c>
      <c r="L69" s="27">
        <v>999727812</v>
      </c>
      <c r="M69" s="28" t="s">
        <v>112</v>
      </c>
      <c r="N69" s="28"/>
      <c r="O69" s="27"/>
      <c r="P69" s="27"/>
      <c r="Q69" s="33">
        <f t="shared" si="4"/>
        <v>120.9</v>
      </c>
      <c r="R69" s="34">
        <f t="shared" si="5"/>
        <v>13</v>
      </c>
      <c r="S69" s="28"/>
      <c r="T69" s="27"/>
      <c r="U69" s="29"/>
      <c r="V69" s="29"/>
      <c r="W69" s="27"/>
      <c r="X69" s="29"/>
      <c r="Y69" s="29"/>
      <c r="Z69" s="29"/>
      <c r="AA69" s="29"/>
      <c r="AB69" s="29"/>
      <c r="AC69" s="29"/>
      <c r="AD69" s="29"/>
      <c r="AE69" s="29"/>
      <c r="AF69" s="29"/>
      <c r="AG69" s="29">
        <v>40.5</v>
      </c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>
        <v>31.8</v>
      </c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7"/>
      <c r="BT69" s="27"/>
      <c r="BU69" s="27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>
        <v>48.6</v>
      </c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</row>
    <row r="70" spans="1:593" s="30" customFormat="1" ht="15.75" customHeight="1" x14ac:dyDescent="0.2">
      <c r="A70" s="25" t="s">
        <v>103</v>
      </c>
      <c r="B70" s="41" t="s">
        <v>330</v>
      </c>
      <c r="C70" s="26" t="s">
        <v>105</v>
      </c>
      <c r="D70" s="24" t="s">
        <v>375</v>
      </c>
      <c r="E70" s="24" t="s">
        <v>376</v>
      </c>
      <c r="F70" s="24"/>
      <c r="G70" s="24"/>
      <c r="H70" s="24"/>
      <c r="I70" s="25"/>
      <c r="J70" s="24"/>
      <c r="K70" s="24"/>
      <c r="L70" s="27"/>
      <c r="M70" s="28"/>
      <c r="N70" s="28"/>
      <c r="O70" s="27"/>
      <c r="P70" s="27"/>
      <c r="Q70" s="33">
        <f t="shared" si="4"/>
        <v>116</v>
      </c>
      <c r="R70" s="34">
        <f t="shared" si="5"/>
        <v>14</v>
      </c>
      <c r="S70" s="28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7"/>
      <c r="BT70" s="27"/>
      <c r="BU70" s="27">
        <v>116</v>
      </c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</row>
    <row r="71" spans="1:593" s="30" customFormat="1" ht="15.75" customHeight="1" x14ac:dyDescent="0.2">
      <c r="A71" s="25" t="s">
        <v>103</v>
      </c>
      <c r="B71" s="41" t="s">
        <v>330</v>
      </c>
      <c r="C71" s="26" t="s">
        <v>105</v>
      </c>
      <c r="D71" s="24" t="s">
        <v>379</v>
      </c>
      <c r="E71" s="24" t="s">
        <v>380</v>
      </c>
      <c r="F71" s="24"/>
      <c r="G71" s="24" t="s">
        <v>381</v>
      </c>
      <c r="H71" s="24" t="s">
        <v>382</v>
      </c>
      <c r="I71" s="24">
        <v>3</v>
      </c>
      <c r="J71" s="24" t="s">
        <v>383</v>
      </c>
      <c r="K71" s="24" t="s">
        <v>384</v>
      </c>
      <c r="L71" s="27">
        <v>999881254</v>
      </c>
      <c r="M71" s="28" t="s">
        <v>112</v>
      </c>
      <c r="N71" s="28"/>
      <c r="O71" s="27"/>
      <c r="P71" s="27"/>
      <c r="Q71" s="33">
        <f t="shared" si="4"/>
        <v>93.15</v>
      </c>
      <c r="R71" s="34">
        <f t="shared" si="5"/>
        <v>15</v>
      </c>
      <c r="S71" s="28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>
        <v>45.45</v>
      </c>
      <c r="BC71" s="29"/>
      <c r="BD71" s="29"/>
      <c r="BE71" s="29"/>
      <c r="BF71" s="29"/>
      <c r="BG71" s="29"/>
      <c r="BH71" s="29"/>
      <c r="BI71" s="29"/>
      <c r="BJ71" s="29"/>
      <c r="BK71" s="29"/>
      <c r="BL71" s="29">
        <v>47.7</v>
      </c>
      <c r="BM71" s="29"/>
      <c r="BN71" s="29"/>
      <c r="BO71" s="29"/>
      <c r="BP71" s="29"/>
      <c r="BQ71" s="29"/>
      <c r="BR71" s="29"/>
      <c r="BS71" s="27"/>
      <c r="BT71" s="27"/>
      <c r="BU71" s="27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</row>
    <row r="72" spans="1:593" s="30" customFormat="1" ht="15.75" customHeight="1" x14ac:dyDescent="0.2">
      <c r="A72" s="25" t="s">
        <v>103</v>
      </c>
      <c r="B72" s="41" t="s">
        <v>330</v>
      </c>
      <c r="C72" s="26" t="s">
        <v>105</v>
      </c>
      <c r="D72" s="24" t="s">
        <v>385</v>
      </c>
      <c r="E72" s="24" t="s">
        <v>217</v>
      </c>
      <c r="F72" s="24"/>
      <c r="G72" s="24" t="s">
        <v>386</v>
      </c>
      <c r="H72" s="24" t="s">
        <v>122</v>
      </c>
      <c r="I72" s="24">
        <v>4</v>
      </c>
      <c r="J72" s="24" t="s">
        <v>151</v>
      </c>
      <c r="K72" s="24" t="s">
        <v>152</v>
      </c>
      <c r="L72" s="27">
        <v>999831037</v>
      </c>
      <c r="M72" s="28" t="s">
        <v>112</v>
      </c>
      <c r="N72" s="28"/>
      <c r="O72" s="27"/>
      <c r="P72" s="27"/>
      <c r="Q72" s="33">
        <f t="shared" si="4"/>
        <v>91.85</v>
      </c>
      <c r="R72" s="34">
        <f t="shared" si="5"/>
        <v>16</v>
      </c>
      <c r="S72" s="28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>
        <v>45.45</v>
      </c>
      <c r="BJ72" s="29"/>
      <c r="BK72" s="29"/>
      <c r="BL72" s="29"/>
      <c r="BM72" s="29"/>
      <c r="BN72" s="29"/>
      <c r="BO72" s="29"/>
      <c r="BP72" s="29"/>
      <c r="BQ72" s="29"/>
      <c r="BR72" s="29"/>
      <c r="BS72" s="27"/>
      <c r="BT72" s="27"/>
      <c r="BU72" s="27">
        <v>46.4</v>
      </c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</row>
    <row r="73" spans="1:593" s="30" customFormat="1" ht="15.75" customHeight="1" x14ac:dyDescent="0.2">
      <c r="A73" s="25" t="s">
        <v>103</v>
      </c>
      <c r="B73" s="41" t="s">
        <v>330</v>
      </c>
      <c r="C73" s="26" t="s">
        <v>105</v>
      </c>
      <c r="D73" s="24" t="s">
        <v>413</v>
      </c>
      <c r="E73" s="24" t="s">
        <v>341</v>
      </c>
      <c r="F73" s="31">
        <v>37345</v>
      </c>
      <c r="G73" s="24" t="s">
        <v>414</v>
      </c>
      <c r="H73" s="24" t="s">
        <v>415</v>
      </c>
      <c r="I73" s="24">
        <v>4</v>
      </c>
      <c r="J73" s="24" t="s">
        <v>416</v>
      </c>
      <c r="K73" s="24" t="s">
        <v>417</v>
      </c>
      <c r="L73" s="27">
        <v>999800802</v>
      </c>
      <c r="M73" s="28" t="s">
        <v>112</v>
      </c>
      <c r="N73" s="28"/>
      <c r="O73" s="27"/>
      <c r="P73" s="27"/>
      <c r="Q73" s="33">
        <f t="shared" si="4"/>
        <v>89.15</v>
      </c>
      <c r="R73" s="34">
        <f t="shared" si="5"/>
        <v>17</v>
      </c>
      <c r="S73" s="28"/>
      <c r="T73" s="27">
        <v>10</v>
      </c>
      <c r="U73" s="29"/>
      <c r="V73" s="29"/>
      <c r="W73" s="29"/>
      <c r="X73" s="29"/>
      <c r="Y73" s="29"/>
      <c r="Z73" s="29"/>
      <c r="AA73" s="29"/>
      <c r="AB73" s="29"/>
      <c r="AC73" s="29"/>
      <c r="AD73" s="29">
        <v>7.5</v>
      </c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>
        <v>25.75</v>
      </c>
      <c r="BJ73" s="29"/>
      <c r="BK73" s="29"/>
      <c r="BL73" s="29"/>
      <c r="BM73" s="29"/>
      <c r="BN73" s="29"/>
      <c r="BO73" s="29"/>
      <c r="BP73" s="29"/>
      <c r="BQ73" s="29"/>
      <c r="BR73" s="29"/>
      <c r="BS73" s="27"/>
      <c r="BT73" s="27"/>
      <c r="BU73" s="27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>
        <v>45.9</v>
      </c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</row>
    <row r="74" spans="1:593" s="30" customFormat="1" ht="15.75" customHeight="1" x14ac:dyDescent="0.2">
      <c r="A74" s="25" t="s">
        <v>103</v>
      </c>
      <c r="B74" s="41" t="s">
        <v>330</v>
      </c>
      <c r="C74" s="26" t="s">
        <v>105</v>
      </c>
      <c r="D74" s="24" t="s">
        <v>387</v>
      </c>
      <c r="E74" s="24" t="s">
        <v>388</v>
      </c>
      <c r="F74" s="24"/>
      <c r="G74" s="24" t="s">
        <v>389</v>
      </c>
      <c r="H74" s="24" t="s">
        <v>275</v>
      </c>
      <c r="I74" s="24">
        <v>3</v>
      </c>
      <c r="J74" s="24" t="s">
        <v>390</v>
      </c>
      <c r="K74" s="24" t="s">
        <v>391</v>
      </c>
      <c r="L74" s="27">
        <v>999783957</v>
      </c>
      <c r="M74" s="28" t="s">
        <v>112</v>
      </c>
      <c r="N74" s="28"/>
      <c r="O74" s="27"/>
      <c r="P74" s="27"/>
      <c r="Q74" s="33">
        <f t="shared" si="4"/>
        <v>89.1</v>
      </c>
      <c r="R74" s="34">
        <f t="shared" si="5"/>
        <v>18</v>
      </c>
      <c r="S74" s="28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>
        <v>40.5</v>
      </c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>
        <v>48.6</v>
      </c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7"/>
      <c r="BT74" s="27"/>
      <c r="BU74" s="27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</row>
    <row r="75" spans="1:593" s="30" customFormat="1" ht="15.75" customHeight="1" x14ac:dyDescent="0.2">
      <c r="A75" s="25" t="s">
        <v>103</v>
      </c>
      <c r="B75" s="41" t="s">
        <v>330</v>
      </c>
      <c r="C75" s="26" t="s">
        <v>105</v>
      </c>
      <c r="D75" s="24" t="s">
        <v>301</v>
      </c>
      <c r="E75" s="24" t="s">
        <v>302</v>
      </c>
      <c r="F75" s="24"/>
      <c r="G75" s="24" t="s">
        <v>226</v>
      </c>
      <c r="H75" s="24" t="s">
        <v>200</v>
      </c>
      <c r="I75" s="24">
        <v>8</v>
      </c>
      <c r="J75" s="24" t="s">
        <v>222</v>
      </c>
      <c r="K75" s="24" t="s">
        <v>223</v>
      </c>
      <c r="L75" s="27">
        <v>999834079</v>
      </c>
      <c r="M75" s="28" t="s">
        <v>112</v>
      </c>
      <c r="N75" s="28"/>
      <c r="O75" s="27"/>
      <c r="P75" s="27"/>
      <c r="Q75" s="33">
        <f t="shared" si="4"/>
        <v>80.599999999999994</v>
      </c>
      <c r="R75" s="34">
        <f t="shared" si="5"/>
        <v>19</v>
      </c>
      <c r="S75" s="28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>
        <v>20</v>
      </c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7"/>
      <c r="BT75" s="27"/>
      <c r="BU75" s="27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>
        <v>60.6</v>
      </c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</row>
    <row r="76" spans="1:593" s="30" customFormat="1" ht="15.75" customHeight="1" x14ac:dyDescent="0.2">
      <c r="A76" s="49" t="s">
        <v>203</v>
      </c>
      <c r="B76" s="41" t="s">
        <v>330</v>
      </c>
      <c r="C76" s="50" t="s">
        <v>105</v>
      </c>
      <c r="D76" s="24" t="s">
        <v>400</v>
      </c>
      <c r="E76" s="24" t="s">
        <v>401</v>
      </c>
      <c r="F76" s="40"/>
      <c r="G76" s="24"/>
      <c r="H76" s="24"/>
      <c r="I76" s="24"/>
      <c r="J76" s="24"/>
      <c r="K76" s="24"/>
      <c r="L76" s="27"/>
      <c r="M76" s="28"/>
      <c r="N76" s="28"/>
      <c r="O76" s="27"/>
      <c r="P76" s="27"/>
      <c r="Q76" s="33">
        <f t="shared" si="4"/>
        <v>78.75</v>
      </c>
      <c r="R76" s="34">
        <f t="shared" si="5"/>
        <v>20</v>
      </c>
      <c r="S76" s="28"/>
      <c r="T76" s="27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7"/>
      <c r="BT76" s="27"/>
      <c r="BU76" s="27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>
        <v>51.75</v>
      </c>
      <c r="CI76" s="29"/>
      <c r="CJ76" s="29"/>
      <c r="CK76" s="29"/>
      <c r="CL76" s="29"/>
      <c r="CM76" s="29"/>
      <c r="CN76" s="29">
        <v>27</v>
      </c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  <c r="QR76" s="29"/>
      <c r="QS76" s="29"/>
      <c r="QT76" s="29"/>
      <c r="QU76" s="29"/>
      <c r="QV76" s="29"/>
      <c r="QW76" s="29"/>
      <c r="QX76" s="29"/>
      <c r="QY76" s="29"/>
      <c r="QZ76" s="29"/>
      <c r="RA76" s="29"/>
      <c r="RB76" s="29"/>
      <c r="RC76" s="29"/>
      <c r="RD76" s="29"/>
      <c r="RE76" s="29"/>
      <c r="RF76" s="29"/>
      <c r="RG76" s="29"/>
      <c r="RH76" s="29"/>
      <c r="RI76" s="29"/>
      <c r="RJ76" s="29"/>
      <c r="RK76" s="29"/>
      <c r="RL76" s="29"/>
      <c r="RM76" s="29"/>
      <c r="RN76" s="29"/>
      <c r="RO76" s="29"/>
      <c r="RP76" s="29"/>
      <c r="RQ76" s="29"/>
      <c r="RR76" s="29"/>
      <c r="RS76" s="29"/>
      <c r="RT76" s="29"/>
      <c r="RU76" s="29"/>
      <c r="RV76" s="29"/>
      <c r="RW76" s="29"/>
      <c r="RX76" s="29"/>
      <c r="RY76" s="29"/>
      <c r="RZ76" s="29"/>
      <c r="SA76" s="29"/>
      <c r="SB76" s="29"/>
      <c r="SC76" s="29"/>
      <c r="SD76" s="29"/>
      <c r="SE76" s="29"/>
      <c r="SF76" s="29"/>
      <c r="SG76" s="29"/>
      <c r="SH76" s="29"/>
      <c r="SI76" s="29"/>
      <c r="SJ76" s="29"/>
      <c r="SK76" s="29"/>
      <c r="SL76" s="29"/>
      <c r="SM76" s="29"/>
      <c r="SN76" s="29"/>
      <c r="SO76" s="29"/>
      <c r="SP76" s="29"/>
      <c r="SQ76" s="29"/>
      <c r="SR76" s="29"/>
      <c r="SS76" s="29"/>
      <c r="ST76" s="29"/>
      <c r="SU76" s="29"/>
      <c r="SV76" s="29"/>
      <c r="SW76" s="29"/>
      <c r="SX76" s="29"/>
      <c r="SY76" s="29"/>
      <c r="SZ76" s="29"/>
      <c r="TA76" s="29"/>
      <c r="TB76" s="29"/>
      <c r="TC76" s="29"/>
      <c r="TD76" s="29"/>
      <c r="TE76" s="29"/>
      <c r="TF76" s="29"/>
      <c r="TG76" s="29"/>
      <c r="TH76" s="29"/>
      <c r="TI76" s="29"/>
      <c r="TJ76" s="29"/>
      <c r="TK76" s="29"/>
      <c r="TL76" s="29"/>
      <c r="TM76" s="29"/>
      <c r="TN76" s="29"/>
      <c r="TO76" s="29"/>
      <c r="TP76" s="29"/>
      <c r="TQ76" s="29"/>
      <c r="TR76" s="29"/>
      <c r="TS76" s="29"/>
      <c r="TT76" s="29"/>
      <c r="TU76" s="29"/>
      <c r="TV76" s="29"/>
      <c r="TW76" s="29"/>
      <c r="TX76" s="29"/>
      <c r="TY76" s="29"/>
      <c r="TZ76" s="29"/>
      <c r="UA76" s="29"/>
      <c r="UB76" s="29"/>
      <c r="UC76" s="29"/>
      <c r="UD76" s="29"/>
      <c r="UE76" s="29"/>
      <c r="UF76" s="29"/>
      <c r="UG76" s="29"/>
      <c r="UH76" s="29"/>
      <c r="UI76" s="29"/>
      <c r="UJ76" s="29"/>
      <c r="UK76" s="29"/>
      <c r="UL76" s="29"/>
      <c r="UM76" s="29"/>
      <c r="UN76" s="29"/>
      <c r="UO76" s="29"/>
      <c r="UP76" s="29"/>
      <c r="UQ76" s="29"/>
      <c r="UR76" s="29"/>
      <c r="US76" s="29"/>
      <c r="UT76" s="29"/>
      <c r="UU76" s="29"/>
      <c r="UV76" s="29"/>
      <c r="UW76" s="29"/>
      <c r="UX76" s="29"/>
      <c r="UY76" s="29"/>
      <c r="UZ76" s="29"/>
      <c r="VA76" s="29"/>
      <c r="VB76" s="29"/>
      <c r="VC76" s="29"/>
      <c r="VD76" s="29"/>
      <c r="VE76" s="29"/>
      <c r="VF76" s="29"/>
      <c r="VG76" s="29"/>
      <c r="VH76" s="29"/>
      <c r="VI76" s="29"/>
      <c r="VJ76" s="29"/>
      <c r="VK76" s="29"/>
      <c r="VL76" s="29"/>
      <c r="VM76" s="29"/>
      <c r="VN76" s="29"/>
      <c r="VO76" s="29"/>
      <c r="VP76" s="29"/>
      <c r="VQ76" s="29"/>
      <c r="VR76" s="29"/>
      <c r="VS76" s="29"/>
      <c r="VT76" s="29"/>
      <c r="VU76" s="29"/>
    </row>
    <row r="77" spans="1:593" s="30" customFormat="1" ht="15.75" customHeight="1" x14ac:dyDescent="0.2">
      <c r="A77" s="25" t="s">
        <v>103</v>
      </c>
      <c r="B77" s="41" t="s">
        <v>330</v>
      </c>
      <c r="C77" s="26" t="s">
        <v>105</v>
      </c>
      <c r="D77" s="24" t="s">
        <v>406</v>
      </c>
      <c r="E77" s="24" t="s">
        <v>407</v>
      </c>
      <c r="F77" s="24"/>
      <c r="G77" s="24" t="s">
        <v>408</v>
      </c>
      <c r="H77" s="24" t="s">
        <v>109</v>
      </c>
      <c r="I77" s="24">
        <v>6</v>
      </c>
      <c r="J77" s="24" t="s">
        <v>409</v>
      </c>
      <c r="K77" s="24"/>
      <c r="L77" s="27">
        <v>999905337</v>
      </c>
      <c r="M77" s="28" t="s">
        <v>112</v>
      </c>
      <c r="N77" s="28"/>
      <c r="O77" s="27"/>
      <c r="P77" s="27"/>
      <c r="Q77" s="33">
        <f t="shared" si="4"/>
        <v>75.42</v>
      </c>
      <c r="R77" s="34">
        <f t="shared" si="5"/>
        <v>21</v>
      </c>
      <c r="S77" s="28"/>
      <c r="T77" s="27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>
        <v>15</v>
      </c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7"/>
      <c r="BT77" s="27"/>
      <c r="BU77" s="27"/>
      <c r="BV77" s="29"/>
      <c r="BW77" s="29"/>
      <c r="BX77" s="29"/>
      <c r="BY77" s="29"/>
      <c r="BZ77" s="29"/>
      <c r="CA77" s="29"/>
      <c r="CB77" s="29"/>
      <c r="CC77" s="29"/>
      <c r="CD77" s="29">
        <v>36.04</v>
      </c>
      <c r="CE77" s="29"/>
      <c r="CF77" s="29"/>
      <c r="CG77" s="29"/>
      <c r="CH77" s="29"/>
      <c r="CI77" s="29"/>
      <c r="CJ77" s="29"/>
      <c r="CK77" s="29"/>
      <c r="CL77" s="29"/>
      <c r="CM77" s="29">
        <v>24.38</v>
      </c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</row>
    <row r="78" spans="1:593" s="30" customFormat="1" ht="15.75" customHeight="1" x14ac:dyDescent="0.2">
      <c r="A78" s="25" t="s">
        <v>103</v>
      </c>
      <c r="B78" s="41" t="s">
        <v>330</v>
      </c>
      <c r="C78" s="26" t="s">
        <v>105</v>
      </c>
      <c r="D78" s="24" t="s">
        <v>159</v>
      </c>
      <c r="E78" s="24" t="s">
        <v>160</v>
      </c>
      <c r="F78" s="24"/>
      <c r="G78" s="24" t="s">
        <v>161</v>
      </c>
      <c r="H78" s="24" t="s">
        <v>109</v>
      </c>
      <c r="I78" s="24">
        <v>6</v>
      </c>
      <c r="J78" s="24" t="s">
        <v>162</v>
      </c>
      <c r="K78" s="24" t="s">
        <v>163</v>
      </c>
      <c r="L78" s="27">
        <v>999202191</v>
      </c>
      <c r="M78" s="28" t="s">
        <v>112</v>
      </c>
      <c r="N78" s="28"/>
      <c r="O78" s="27"/>
      <c r="P78" s="27"/>
      <c r="Q78" s="33">
        <f t="shared" si="4"/>
        <v>67.84</v>
      </c>
      <c r="R78" s="34">
        <f t="shared" si="5"/>
        <v>22</v>
      </c>
      <c r="S78" s="28"/>
      <c r="T78" s="27"/>
      <c r="U78" s="29"/>
      <c r="V78" s="29"/>
      <c r="W78" s="27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>
        <v>31.8</v>
      </c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7"/>
      <c r="BT78" s="27"/>
      <c r="BU78" s="27"/>
      <c r="BV78" s="29"/>
      <c r="BW78" s="29"/>
      <c r="BX78" s="29"/>
      <c r="BY78" s="29"/>
      <c r="BZ78" s="29"/>
      <c r="CA78" s="29"/>
      <c r="CB78" s="29"/>
      <c r="CC78" s="29"/>
      <c r="CD78" s="29">
        <v>36.04</v>
      </c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</row>
    <row r="79" spans="1:593" s="30" customFormat="1" ht="15.75" customHeight="1" x14ac:dyDescent="0.2">
      <c r="A79" s="25" t="s">
        <v>103</v>
      </c>
      <c r="B79" s="41" t="s">
        <v>330</v>
      </c>
      <c r="C79" s="26" t="s">
        <v>105</v>
      </c>
      <c r="D79" s="24" t="s">
        <v>142</v>
      </c>
      <c r="E79" s="24" t="s">
        <v>143</v>
      </c>
      <c r="F79" s="24"/>
      <c r="G79" s="24" t="s">
        <v>144</v>
      </c>
      <c r="H79" s="24" t="s">
        <v>145</v>
      </c>
      <c r="I79" s="25">
        <v>2</v>
      </c>
      <c r="J79" s="24" t="s">
        <v>146</v>
      </c>
      <c r="K79" s="24" t="s">
        <v>147</v>
      </c>
      <c r="L79" s="27">
        <v>999750249</v>
      </c>
      <c r="M79" s="28" t="s">
        <v>112</v>
      </c>
      <c r="N79" s="28"/>
      <c r="O79" s="27"/>
      <c r="P79" s="27"/>
      <c r="Q79" s="33">
        <f t="shared" si="4"/>
        <v>63.6</v>
      </c>
      <c r="R79" s="34">
        <f t="shared" si="5"/>
        <v>23</v>
      </c>
      <c r="S79" s="28"/>
      <c r="T79" s="29">
        <v>31.8</v>
      </c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7"/>
      <c r="BT79" s="27"/>
      <c r="BU79" s="27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>
        <v>31.8</v>
      </c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  <c r="RC79" s="29"/>
      <c r="RD79" s="29"/>
      <c r="RE79" s="29"/>
      <c r="RF79" s="29"/>
      <c r="RG79" s="29"/>
      <c r="RH79" s="29"/>
      <c r="RI79" s="29"/>
      <c r="RJ79" s="29"/>
      <c r="RK79" s="29"/>
      <c r="RL79" s="29"/>
      <c r="RM79" s="29"/>
      <c r="RN79" s="29"/>
      <c r="RO79" s="29"/>
      <c r="RP79" s="29"/>
      <c r="RQ79" s="29"/>
      <c r="RR79" s="29"/>
      <c r="RS79" s="29"/>
      <c r="RT79" s="29"/>
      <c r="RU79" s="29"/>
      <c r="RV79" s="29"/>
      <c r="RW79" s="29"/>
      <c r="RX79" s="29"/>
      <c r="RY79" s="29"/>
      <c r="RZ79" s="29"/>
      <c r="SA79" s="29"/>
      <c r="SB79" s="29"/>
      <c r="SC79" s="29"/>
      <c r="SD79" s="29"/>
      <c r="SE79" s="29"/>
      <c r="SF79" s="29"/>
      <c r="SG79" s="29"/>
      <c r="SH79" s="29"/>
      <c r="SI79" s="29"/>
      <c r="SJ79" s="29"/>
      <c r="SK79" s="29"/>
      <c r="SL79" s="29"/>
      <c r="SM79" s="29"/>
      <c r="SN79" s="29"/>
      <c r="SO79" s="29"/>
      <c r="SP79" s="29"/>
      <c r="SQ79" s="29"/>
      <c r="SR79" s="29"/>
      <c r="SS79" s="29"/>
      <c r="ST79" s="29"/>
      <c r="SU79" s="29"/>
      <c r="SV79" s="29"/>
      <c r="SW79" s="29"/>
      <c r="SX79" s="29"/>
      <c r="SY79" s="29"/>
      <c r="SZ79" s="29"/>
      <c r="TA79" s="29"/>
      <c r="TB79" s="29"/>
      <c r="TC79" s="29"/>
      <c r="TD79" s="29"/>
      <c r="TE79" s="29"/>
      <c r="TF79" s="29"/>
      <c r="TG79" s="29"/>
      <c r="TH79" s="29"/>
      <c r="TI79" s="29"/>
      <c r="TJ79" s="29"/>
      <c r="TK79" s="29"/>
      <c r="TL79" s="29"/>
      <c r="TM79" s="29"/>
      <c r="TN79" s="29"/>
      <c r="TO79" s="29"/>
      <c r="TP79" s="29"/>
      <c r="TQ79" s="29"/>
      <c r="TR79" s="29"/>
      <c r="TS79" s="29"/>
      <c r="TT79" s="29"/>
      <c r="TU79" s="29"/>
      <c r="TV79" s="29"/>
      <c r="TW79" s="29"/>
      <c r="TX79" s="29"/>
      <c r="TY79" s="29"/>
      <c r="TZ79" s="29"/>
      <c r="UA79" s="29"/>
      <c r="UB79" s="29"/>
      <c r="UC79" s="29"/>
      <c r="UD79" s="29"/>
      <c r="UE79" s="29"/>
      <c r="UF79" s="29"/>
      <c r="UG79" s="29"/>
      <c r="UH79" s="29"/>
      <c r="UI79" s="29"/>
      <c r="UJ79" s="29"/>
      <c r="UK79" s="29"/>
      <c r="UL79" s="29"/>
      <c r="UM79" s="29"/>
      <c r="UN79" s="29"/>
      <c r="UO79" s="29"/>
      <c r="UP79" s="29"/>
      <c r="UQ79" s="29"/>
      <c r="UR79" s="29"/>
      <c r="US79" s="29"/>
      <c r="UT79" s="29"/>
      <c r="UU79" s="29"/>
      <c r="UV79" s="29"/>
      <c r="UW79" s="29"/>
      <c r="UX79" s="29"/>
      <c r="UY79" s="29"/>
      <c r="UZ79" s="29"/>
      <c r="VA79" s="29"/>
      <c r="VB79" s="29"/>
      <c r="VC79" s="29"/>
      <c r="VD79" s="29"/>
      <c r="VE79" s="29"/>
      <c r="VF79" s="29"/>
      <c r="VG79" s="29"/>
      <c r="VH79" s="29"/>
      <c r="VI79" s="29"/>
      <c r="VJ79" s="29"/>
      <c r="VK79" s="29"/>
      <c r="VL79" s="29"/>
      <c r="VM79" s="29"/>
      <c r="VN79" s="29"/>
      <c r="VO79" s="29"/>
      <c r="VP79" s="29"/>
      <c r="VQ79" s="29"/>
      <c r="VR79" s="29"/>
      <c r="VS79" s="29"/>
      <c r="VT79" s="29"/>
      <c r="VU79" s="29"/>
    </row>
    <row r="80" spans="1:593" s="30" customFormat="1" ht="15.75" customHeight="1" x14ac:dyDescent="0.2">
      <c r="A80" s="25" t="s">
        <v>103</v>
      </c>
      <c r="B80" s="41" t="s">
        <v>330</v>
      </c>
      <c r="C80" s="26" t="s">
        <v>105</v>
      </c>
      <c r="D80" s="24" t="s">
        <v>1321</v>
      </c>
      <c r="E80" s="24" t="s">
        <v>3651</v>
      </c>
      <c r="F80" s="31"/>
      <c r="G80" s="24"/>
      <c r="H80" s="24"/>
      <c r="I80" s="24"/>
      <c r="J80" s="24"/>
      <c r="K80" s="24"/>
      <c r="L80" s="27"/>
      <c r="M80" s="28"/>
      <c r="N80" s="28"/>
      <c r="O80" s="27"/>
      <c r="P80" s="27"/>
      <c r="Q80" s="33">
        <f t="shared" si="4"/>
        <v>60.48</v>
      </c>
      <c r="R80" s="34">
        <f t="shared" si="5"/>
        <v>24</v>
      </c>
      <c r="S80" s="28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7"/>
      <c r="BT80" s="27"/>
      <c r="BU80" s="27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>
        <v>60.48</v>
      </c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</row>
    <row r="81" spans="1:593" s="30" customFormat="1" ht="15.75" customHeight="1" x14ac:dyDescent="0.2">
      <c r="A81" s="25" t="s">
        <v>103</v>
      </c>
      <c r="B81" s="41" t="s">
        <v>330</v>
      </c>
      <c r="C81" s="26" t="s">
        <v>105</v>
      </c>
      <c r="D81" s="24" t="s">
        <v>485</v>
      </c>
      <c r="E81" s="24" t="s">
        <v>486</v>
      </c>
      <c r="F81" s="24"/>
      <c r="G81" s="24" t="s">
        <v>487</v>
      </c>
      <c r="H81" s="24" t="s">
        <v>139</v>
      </c>
      <c r="I81" s="24">
        <v>8</v>
      </c>
      <c r="J81" s="24" t="s">
        <v>488</v>
      </c>
      <c r="K81" s="24" t="s">
        <v>489</v>
      </c>
      <c r="L81" s="27">
        <v>999876475</v>
      </c>
      <c r="M81" s="28" t="s">
        <v>112</v>
      </c>
      <c r="N81" s="28"/>
      <c r="O81" s="27"/>
      <c r="P81" s="27"/>
      <c r="Q81" s="33">
        <f t="shared" si="4"/>
        <v>60.48</v>
      </c>
      <c r="R81" s="34">
        <f t="shared" si="5"/>
        <v>24</v>
      </c>
      <c r="S81" s="28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7"/>
      <c r="BT81" s="27"/>
      <c r="BU81" s="27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>
        <v>60.48</v>
      </c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</row>
    <row r="82" spans="1:593" s="30" customFormat="1" ht="15.75" customHeight="1" x14ac:dyDescent="0.2">
      <c r="A82" s="25" t="s">
        <v>103</v>
      </c>
      <c r="B82" s="41" t="s">
        <v>330</v>
      </c>
      <c r="C82" s="26" t="s">
        <v>105</v>
      </c>
      <c r="D82" s="24" t="s">
        <v>402</v>
      </c>
      <c r="E82" s="24" t="s">
        <v>284</v>
      </c>
      <c r="F82" s="24"/>
      <c r="G82" s="24" t="s">
        <v>403</v>
      </c>
      <c r="H82" s="24" t="s">
        <v>116</v>
      </c>
      <c r="I82" s="25">
        <v>2</v>
      </c>
      <c r="J82" s="24" t="s">
        <v>404</v>
      </c>
      <c r="K82" s="24" t="s">
        <v>405</v>
      </c>
      <c r="L82" s="27">
        <v>999876639</v>
      </c>
      <c r="M82" s="28" t="s">
        <v>112</v>
      </c>
      <c r="N82" s="28"/>
      <c r="O82" s="27"/>
      <c r="P82" s="27"/>
      <c r="Q82" s="33">
        <f t="shared" si="4"/>
        <v>56.849999999999994</v>
      </c>
      <c r="R82" s="34">
        <f t="shared" si="5"/>
        <v>26</v>
      </c>
      <c r="S82" s="28"/>
      <c r="T82" s="27">
        <v>45.3</v>
      </c>
      <c r="U82" s="29"/>
      <c r="V82" s="29"/>
      <c r="W82" s="27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>
        <v>11.55</v>
      </c>
      <c r="BK82" s="29"/>
      <c r="BL82" s="29"/>
      <c r="BM82" s="29"/>
      <c r="BN82" s="29"/>
      <c r="BO82" s="29"/>
      <c r="BP82" s="29"/>
      <c r="BQ82" s="29"/>
      <c r="BR82" s="29"/>
      <c r="BS82" s="27"/>
      <c r="BT82" s="27"/>
      <c r="BU82" s="27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</row>
    <row r="83" spans="1:593" s="30" customFormat="1" ht="15.75" customHeight="1" x14ac:dyDescent="0.2">
      <c r="A83" s="25" t="s">
        <v>103</v>
      </c>
      <c r="B83" s="41" t="s">
        <v>330</v>
      </c>
      <c r="C83" s="26" t="s">
        <v>105</v>
      </c>
      <c r="D83" s="24" t="s">
        <v>359</v>
      </c>
      <c r="E83" s="24" t="s">
        <v>410</v>
      </c>
      <c r="F83" s="31">
        <v>37287</v>
      </c>
      <c r="G83" s="24" t="s">
        <v>411</v>
      </c>
      <c r="H83" s="24" t="s">
        <v>275</v>
      </c>
      <c r="I83" s="24">
        <v>3</v>
      </c>
      <c r="J83" s="24" t="s">
        <v>412</v>
      </c>
      <c r="K83" s="24"/>
      <c r="L83" s="27">
        <v>999851761</v>
      </c>
      <c r="M83" s="28" t="s">
        <v>112</v>
      </c>
      <c r="N83" s="28"/>
      <c r="O83" s="27"/>
      <c r="P83" s="27"/>
      <c r="Q83" s="33">
        <f t="shared" si="4"/>
        <v>45.45</v>
      </c>
      <c r="R83" s="34">
        <f t="shared" si="5"/>
        <v>27</v>
      </c>
      <c r="S83" s="28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>
        <v>45.45</v>
      </c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7"/>
      <c r="BT83" s="27"/>
      <c r="BU83" s="27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</row>
    <row r="84" spans="1:593" s="30" customFormat="1" ht="15.75" customHeight="1" x14ac:dyDescent="0.2">
      <c r="A84" s="25" t="s">
        <v>103</v>
      </c>
      <c r="B84" s="41" t="s">
        <v>330</v>
      </c>
      <c r="C84" s="26" t="s">
        <v>105</v>
      </c>
      <c r="D84" s="24" t="s">
        <v>446</v>
      </c>
      <c r="E84" s="24" t="s">
        <v>447</v>
      </c>
      <c r="F84" s="24"/>
      <c r="G84" s="24" t="s">
        <v>448</v>
      </c>
      <c r="H84" s="24" t="s">
        <v>116</v>
      </c>
      <c r="I84" s="25">
        <v>2</v>
      </c>
      <c r="J84" s="24" t="s">
        <v>449</v>
      </c>
      <c r="K84" s="24" t="s">
        <v>450</v>
      </c>
      <c r="L84" s="27">
        <v>999854007</v>
      </c>
      <c r="M84" s="28" t="s">
        <v>112</v>
      </c>
      <c r="N84" s="28"/>
      <c r="O84" s="27"/>
      <c r="P84" s="27"/>
      <c r="Q84" s="33">
        <f t="shared" si="4"/>
        <v>43.2</v>
      </c>
      <c r="R84" s="34">
        <f t="shared" si="5"/>
        <v>28</v>
      </c>
      <c r="S84" s="28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7"/>
      <c r="BT84" s="27"/>
      <c r="BU84" s="27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>
        <v>43.2</v>
      </c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  <c r="QR84" s="29"/>
      <c r="QS84" s="29"/>
      <c r="QT84" s="29"/>
      <c r="QU84" s="29"/>
      <c r="QV84" s="29"/>
      <c r="QW84" s="29"/>
      <c r="QX84" s="29"/>
      <c r="QY84" s="29"/>
      <c r="QZ84" s="29"/>
      <c r="RA84" s="29"/>
      <c r="RB84" s="29"/>
      <c r="RC84" s="29"/>
      <c r="RD84" s="29"/>
      <c r="RE84" s="29"/>
      <c r="RF84" s="29"/>
      <c r="RG84" s="29"/>
      <c r="RH84" s="29"/>
      <c r="RI84" s="29"/>
      <c r="RJ84" s="29"/>
      <c r="RK84" s="29"/>
      <c r="RL84" s="29"/>
      <c r="RM84" s="29"/>
      <c r="RN84" s="29"/>
      <c r="RO84" s="29"/>
      <c r="RP84" s="29"/>
      <c r="RQ84" s="29"/>
      <c r="RR84" s="29"/>
      <c r="RS84" s="29"/>
      <c r="RT84" s="29"/>
      <c r="RU84" s="29"/>
      <c r="RV84" s="29"/>
      <c r="RW84" s="29"/>
      <c r="RX84" s="29"/>
      <c r="RY84" s="29"/>
      <c r="RZ84" s="29"/>
      <c r="SA84" s="29"/>
      <c r="SB84" s="29"/>
      <c r="SC84" s="29"/>
      <c r="SD84" s="29"/>
      <c r="SE84" s="29"/>
      <c r="SF84" s="29"/>
      <c r="SG84" s="29"/>
      <c r="SH84" s="29"/>
      <c r="SI84" s="29"/>
      <c r="SJ84" s="29"/>
      <c r="SK84" s="29"/>
      <c r="SL84" s="29"/>
      <c r="SM84" s="29"/>
      <c r="SN84" s="29"/>
      <c r="SO84" s="29"/>
      <c r="SP84" s="29"/>
      <c r="SQ84" s="29"/>
      <c r="SR84" s="29"/>
      <c r="SS84" s="29"/>
      <c r="ST84" s="29"/>
      <c r="SU84" s="29"/>
      <c r="SV84" s="29"/>
      <c r="SW84" s="29"/>
      <c r="SX84" s="29"/>
      <c r="SY84" s="29"/>
      <c r="SZ84" s="29"/>
      <c r="TA84" s="29"/>
      <c r="TB84" s="29"/>
      <c r="TC84" s="29"/>
      <c r="TD84" s="29"/>
      <c r="TE84" s="29"/>
      <c r="TF84" s="29"/>
      <c r="TG84" s="29"/>
      <c r="TH84" s="29"/>
      <c r="TI84" s="29"/>
      <c r="TJ84" s="29"/>
      <c r="TK84" s="29"/>
      <c r="TL84" s="29"/>
      <c r="TM84" s="29"/>
      <c r="TN84" s="29"/>
      <c r="TO84" s="29"/>
      <c r="TP84" s="29"/>
      <c r="TQ84" s="29"/>
      <c r="TR84" s="29"/>
      <c r="TS84" s="29"/>
      <c r="TT84" s="29"/>
      <c r="TU84" s="29"/>
      <c r="TV84" s="29"/>
      <c r="TW84" s="29"/>
      <c r="TX84" s="29"/>
      <c r="TY84" s="29"/>
      <c r="TZ84" s="29"/>
      <c r="UA84" s="29"/>
      <c r="UB84" s="29"/>
      <c r="UC84" s="29"/>
      <c r="UD84" s="29"/>
      <c r="UE84" s="29"/>
      <c r="UF84" s="29"/>
      <c r="UG84" s="29"/>
      <c r="UH84" s="29"/>
      <c r="UI84" s="29"/>
      <c r="UJ84" s="29"/>
      <c r="UK84" s="29"/>
      <c r="UL84" s="29"/>
      <c r="UM84" s="29"/>
      <c r="UN84" s="29"/>
      <c r="UO84" s="29"/>
      <c r="UP84" s="29"/>
      <c r="UQ84" s="29"/>
      <c r="UR84" s="29"/>
      <c r="US84" s="29"/>
      <c r="UT84" s="29"/>
      <c r="UU84" s="29"/>
      <c r="UV84" s="29"/>
      <c r="UW84" s="29"/>
      <c r="UX84" s="29"/>
      <c r="UY84" s="29"/>
      <c r="UZ84" s="29"/>
      <c r="VA84" s="29"/>
      <c r="VB84" s="29"/>
      <c r="VC84" s="29"/>
      <c r="VD84" s="29"/>
      <c r="VE84" s="29"/>
      <c r="VF84" s="29"/>
      <c r="VG84" s="29"/>
      <c r="VH84" s="29"/>
      <c r="VI84" s="29"/>
      <c r="VJ84" s="29"/>
      <c r="VK84" s="29"/>
      <c r="VL84" s="29"/>
      <c r="VM84" s="29"/>
      <c r="VN84" s="29"/>
      <c r="VO84" s="29"/>
      <c r="VP84" s="29"/>
      <c r="VQ84" s="29"/>
      <c r="VR84" s="29"/>
      <c r="VS84" s="29"/>
      <c r="VT84" s="29"/>
      <c r="VU84" s="29"/>
    </row>
    <row r="85" spans="1:593" s="30" customFormat="1" ht="15.75" customHeight="1" x14ac:dyDescent="0.2">
      <c r="A85" s="25" t="s">
        <v>103</v>
      </c>
      <c r="B85" s="41" t="s">
        <v>330</v>
      </c>
      <c r="C85" s="26" t="s">
        <v>105</v>
      </c>
      <c r="D85" s="24" t="s">
        <v>471</v>
      </c>
      <c r="E85" s="24" t="s">
        <v>472</v>
      </c>
      <c r="F85" s="24"/>
      <c r="G85" s="24" t="s">
        <v>473</v>
      </c>
      <c r="H85" s="24" t="s">
        <v>316</v>
      </c>
      <c r="I85" s="24">
        <v>7</v>
      </c>
      <c r="J85" s="24" t="s">
        <v>474</v>
      </c>
      <c r="K85" s="24" t="s">
        <v>475</v>
      </c>
      <c r="L85" s="27">
        <v>999901912</v>
      </c>
      <c r="M85" s="28" t="s">
        <v>112</v>
      </c>
      <c r="N85" s="28"/>
      <c r="O85" s="27"/>
      <c r="P85" s="27"/>
      <c r="Q85" s="33">
        <f t="shared" si="4"/>
        <v>43.2</v>
      </c>
      <c r="R85" s="34">
        <f t="shared" si="5"/>
        <v>28</v>
      </c>
      <c r="S85" s="28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7"/>
      <c r="BT85" s="27"/>
      <c r="BU85" s="27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>
        <v>43.2</v>
      </c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</row>
    <row r="86" spans="1:593" s="30" customFormat="1" ht="15.75" customHeight="1" x14ac:dyDescent="0.2">
      <c r="A86" s="25" t="s">
        <v>103</v>
      </c>
      <c r="B86" s="41" t="s">
        <v>330</v>
      </c>
      <c r="C86" s="26" t="s">
        <v>105</v>
      </c>
      <c r="D86" s="24" t="s">
        <v>720</v>
      </c>
      <c r="E86" s="24" t="s">
        <v>721</v>
      </c>
      <c r="F86" s="24"/>
      <c r="G86" s="24" t="s">
        <v>722</v>
      </c>
      <c r="H86" s="24" t="s">
        <v>116</v>
      </c>
      <c r="I86" s="25">
        <v>2</v>
      </c>
      <c r="J86" s="24" t="s">
        <v>373</v>
      </c>
      <c r="K86" s="24" t="s">
        <v>723</v>
      </c>
      <c r="L86" s="27">
        <v>999780036</v>
      </c>
      <c r="M86" s="28" t="s">
        <v>112</v>
      </c>
      <c r="N86" s="28"/>
      <c r="O86" s="27"/>
      <c r="P86" s="27"/>
      <c r="Q86" s="33">
        <f t="shared" si="4"/>
        <v>43.2</v>
      </c>
      <c r="R86" s="34">
        <f t="shared" si="5"/>
        <v>28</v>
      </c>
      <c r="S86" s="28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7"/>
      <c r="BT86" s="27"/>
      <c r="BU86" s="27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>
        <v>43.2</v>
      </c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</row>
    <row r="87" spans="1:593" s="30" customFormat="1" ht="15.75" customHeight="1" x14ac:dyDescent="0.2">
      <c r="A87" s="25" t="s">
        <v>103</v>
      </c>
      <c r="B87" s="41" t="s">
        <v>330</v>
      </c>
      <c r="C87" s="26" t="s">
        <v>105</v>
      </c>
      <c r="D87" s="24" t="s">
        <v>3672</v>
      </c>
      <c r="E87" s="24" t="s">
        <v>3673</v>
      </c>
      <c r="F87" s="24"/>
      <c r="G87" s="24"/>
      <c r="H87" s="24"/>
      <c r="I87" s="25"/>
      <c r="J87" s="24"/>
      <c r="K87" s="24"/>
      <c r="L87" s="27"/>
      <c r="M87" s="28"/>
      <c r="N87" s="28"/>
      <c r="O87" s="27"/>
      <c r="P87" s="27"/>
      <c r="Q87" s="33">
        <f t="shared" si="4"/>
        <v>43.2</v>
      </c>
      <c r="R87" s="34">
        <f t="shared" si="5"/>
        <v>28</v>
      </c>
      <c r="S87" s="28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7"/>
      <c r="BT87" s="27"/>
      <c r="BU87" s="27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>
        <v>43.2</v>
      </c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</row>
    <row r="88" spans="1:593" s="30" customFormat="1" ht="15.75" customHeight="1" x14ac:dyDescent="0.2">
      <c r="A88" s="25" t="s">
        <v>103</v>
      </c>
      <c r="B88" s="41" t="s">
        <v>330</v>
      </c>
      <c r="C88" s="26" t="s">
        <v>105</v>
      </c>
      <c r="D88" s="24" t="s">
        <v>466</v>
      </c>
      <c r="E88" s="24" t="s">
        <v>467</v>
      </c>
      <c r="F88" s="24"/>
      <c r="G88" s="24" t="s">
        <v>468</v>
      </c>
      <c r="H88" s="24" t="s">
        <v>156</v>
      </c>
      <c r="I88" s="24">
        <v>6</v>
      </c>
      <c r="J88" s="24" t="s">
        <v>469</v>
      </c>
      <c r="K88" s="24" t="s">
        <v>470</v>
      </c>
      <c r="L88" s="27">
        <v>999896691</v>
      </c>
      <c r="M88" s="28" t="s">
        <v>112</v>
      </c>
      <c r="N88" s="28"/>
      <c r="O88" s="27"/>
      <c r="P88" s="27"/>
      <c r="Q88" s="33">
        <f t="shared" si="4"/>
        <v>40</v>
      </c>
      <c r="R88" s="34">
        <f t="shared" si="5"/>
        <v>32</v>
      </c>
      <c r="S88" s="28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7"/>
      <c r="BT88" s="27"/>
      <c r="BU88" s="27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>
        <v>40</v>
      </c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</row>
    <row r="89" spans="1:593" s="30" customFormat="1" ht="15.75" customHeight="1" x14ac:dyDescent="0.2">
      <c r="A89" s="25" t="s">
        <v>103</v>
      </c>
      <c r="B89" s="41" t="s">
        <v>330</v>
      </c>
      <c r="C89" s="26" t="s">
        <v>105</v>
      </c>
      <c r="D89" s="24" t="s">
        <v>418</v>
      </c>
      <c r="E89" s="24" t="s">
        <v>419</v>
      </c>
      <c r="F89" s="31">
        <v>37322</v>
      </c>
      <c r="G89" s="24" t="s">
        <v>420</v>
      </c>
      <c r="H89" s="24" t="s">
        <v>258</v>
      </c>
      <c r="I89" s="24">
        <v>5</v>
      </c>
      <c r="J89" s="51" t="s">
        <v>421</v>
      </c>
      <c r="K89" s="24" t="s">
        <v>422</v>
      </c>
      <c r="L89" s="27">
        <v>999875992</v>
      </c>
      <c r="M89" s="28" t="s">
        <v>112</v>
      </c>
      <c r="N89" s="28"/>
      <c r="O89" s="27"/>
      <c r="P89" s="27"/>
      <c r="Q89" s="33">
        <f t="shared" si="4"/>
        <v>40</v>
      </c>
      <c r="R89" s="34">
        <f t="shared" ref="R89:R120" si="6">RANK(Q89,$Q$57:$Q$126)</f>
        <v>32</v>
      </c>
      <c r="S89" s="28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>
        <v>40</v>
      </c>
      <c r="BL89" s="29"/>
      <c r="BM89" s="29"/>
      <c r="BN89" s="29"/>
      <c r="BO89" s="29"/>
      <c r="BP89" s="29"/>
      <c r="BQ89" s="29"/>
      <c r="BR89" s="29"/>
      <c r="BS89" s="27"/>
      <c r="BT89" s="27"/>
      <c r="BU89" s="27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</row>
    <row r="90" spans="1:593" s="30" customFormat="1" ht="15.75" customHeight="1" x14ac:dyDescent="0.2">
      <c r="A90" s="25" t="s">
        <v>103</v>
      </c>
      <c r="B90" s="41" t="s">
        <v>330</v>
      </c>
      <c r="C90" s="26" t="s">
        <v>105</v>
      </c>
      <c r="D90" s="24" t="s">
        <v>423</v>
      </c>
      <c r="E90" s="24" t="s">
        <v>424</v>
      </c>
      <c r="F90" s="31">
        <v>37520</v>
      </c>
      <c r="G90" s="24" t="s">
        <v>425</v>
      </c>
      <c r="H90" s="24" t="s">
        <v>426</v>
      </c>
      <c r="I90" s="24">
        <v>7</v>
      </c>
      <c r="J90" s="24"/>
      <c r="K90" s="24"/>
      <c r="L90" s="27">
        <v>999874296</v>
      </c>
      <c r="M90" s="28" t="s">
        <v>112</v>
      </c>
      <c r="N90" s="28"/>
      <c r="O90" s="27"/>
      <c r="P90" s="27"/>
      <c r="Q90" s="33">
        <f>37 + SUM(AO90:ED90)</f>
        <v>37</v>
      </c>
      <c r="R90" s="34">
        <f t="shared" si="6"/>
        <v>34</v>
      </c>
      <c r="S90" s="28"/>
      <c r="T90" s="27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7"/>
      <c r="BT90" s="27"/>
      <c r="BU90" s="27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</row>
    <row r="91" spans="1:593" s="30" customFormat="1" ht="15.75" customHeight="1" x14ac:dyDescent="0.2">
      <c r="A91" s="25" t="s">
        <v>103</v>
      </c>
      <c r="B91" s="41" t="s">
        <v>330</v>
      </c>
      <c r="C91" s="26" t="s">
        <v>105</v>
      </c>
      <c r="D91" s="24" t="s">
        <v>975</v>
      </c>
      <c r="E91" s="24" t="s">
        <v>3650</v>
      </c>
      <c r="F91" s="31"/>
      <c r="G91" s="24"/>
      <c r="H91" s="24"/>
      <c r="I91" s="24"/>
      <c r="J91" s="24"/>
      <c r="K91" s="24"/>
      <c r="L91" s="27"/>
      <c r="M91" s="28"/>
      <c r="N91" s="28"/>
      <c r="O91" s="27"/>
      <c r="P91" s="27"/>
      <c r="Q91" s="33">
        <f>SUM(T91:ED91)</f>
        <v>34.340000000000003</v>
      </c>
      <c r="R91" s="34">
        <f t="shared" si="6"/>
        <v>35</v>
      </c>
      <c r="S91" s="28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7"/>
      <c r="BT91" s="27"/>
      <c r="BU91" s="27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>
        <v>34.340000000000003</v>
      </c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</row>
    <row r="92" spans="1:593" s="30" customFormat="1" ht="15.75" customHeight="1" x14ac:dyDescent="0.2">
      <c r="A92" s="25" t="s">
        <v>103</v>
      </c>
      <c r="B92" s="41" t="s">
        <v>330</v>
      </c>
      <c r="C92" s="26" t="s">
        <v>105</v>
      </c>
      <c r="D92" s="24" t="s">
        <v>427</v>
      </c>
      <c r="E92" s="24" t="s">
        <v>428</v>
      </c>
      <c r="F92" s="24"/>
      <c r="G92" s="24" t="s">
        <v>429</v>
      </c>
      <c r="H92" s="24" t="s">
        <v>139</v>
      </c>
      <c r="I92" s="24">
        <v>8</v>
      </c>
      <c r="J92" s="24" t="s">
        <v>430</v>
      </c>
      <c r="K92" s="24" t="s">
        <v>431</v>
      </c>
      <c r="L92" s="27">
        <v>999725448</v>
      </c>
      <c r="M92" s="28" t="s">
        <v>112</v>
      </c>
      <c r="N92" s="28"/>
      <c r="O92" s="27"/>
      <c r="P92" s="27"/>
      <c r="Q92" s="33">
        <f>SUM(T92:ED92)</f>
        <v>31.8</v>
      </c>
      <c r="R92" s="34">
        <f t="shared" si="6"/>
        <v>36</v>
      </c>
      <c r="S92" s="28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>
        <v>31.8</v>
      </c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7"/>
      <c r="BT92" s="27"/>
      <c r="BU92" s="27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</row>
    <row r="93" spans="1:593" s="30" customFormat="1" ht="15.75" customHeight="1" x14ac:dyDescent="0.2">
      <c r="A93" s="49" t="s">
        <v>203</v>
      </c>
      <c r="B93" s="41" t="s">
        <v>330</v>
      </c>
      <c r="C93" s="50" t="s">
        <v>105</v>
      </c>
      <c r="D93" s="24" t="s">
        <v>432</v>
      </c>
      <c r="E93" s="24" t="s">
        <v>433</v>
      </c>
      <c r="F93" s="40"/>
      <c r="G93" s="24"/>
      <c r="H93" s="24"/>
      <c r="I93" s="24"/>
      <c r="J93" s="24"/>
      <c r="K93" s="24"/>
      <c r="L93" s="27"/>
      <c r="M93" s="28"/>
      <c r="N93" s="28"/>
      <c r="O93" s="27"/>
      <c r="P93" s="27"/>
      <c r="Q93" s="33">
        <f>SUM(T93:ED93)</f>
        <v>30.3</v>
      </c>
      <c r="R93" s="34">
        <f t="shared" si="6"/>
        <v>37</v>
      </c>
      <c r="S93" s="28"/>
      <c r="T93" s="27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>
        <v>30.3</v>
      </c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7"/>
      <c r="BT93" s="27"/>
      <c r="BU93" s="27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</row>
    <row r="94" spans="1:593" s="30" customFormat="1" ht="15.75" customHeight="1" x14ac:dyDescent="0.2">
      <c r="A94" s="25" t="s">
        <v>103</v>
      </c>
      <c r="B94" s="41" t="s">
        <v>330</v>
      </c>
      <c r="C94" s="26" t="s">
        <v>105</v>
      </c>
      <c r="D94" s="24" t="s">
        <v>516</v>
      </c>
      <c r="E94" s="24" t="s">
        <v>3652</v>
      </c>
      <c r="F94" s="31"/>
      <c r="G94" s="24"/>
      <c r="H94" s="24"/>
      <c r="I94" s="24"/>
      <c r="J94" s="24"/>
      <c r="K94" s="24"/>
      <c r="L94" s="27"/>
      <c r="M94" s="28"/>
      <c r="N94" s="28"/>
      <c r="O94" s="27"/>
      <c r="P94" s="27"/>
      <c r="Q94" s="33">
        <f>SUM(T94:ED94)</f>
        <v>27</v>
      </c>
      <c r="R94" s="34">
        <f t="shared" si="6"/>
        <v>38</v>
      </c>
      <c r="S94" s="28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7"/>
      <c r="BT94" s="27"/>
      <c r="BU94" s="27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>
        <v>27</v>
      </c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</row>
    <row r="95" spans="1:593" s="30" customFormat="1" ht="15.75" customHeight="1" x14ac:dyDescent="0.2">
      <c r="A95" s="25" t="s">
        <v>103</v>
      </c>
      <c r="B95" s="41" t="s">
        <v>330</v>
      </c>
      <c r="C95" s="26" t="s">
        <v>105</v>
      </c>
      <c r="D95" s="24" t="s">
        <v>400</v>
      </c>
      <c r="E95" s="24" t="s">
        <v>388</v>
      </c>
      <c r="F95" s="31">
        <v>37273</v>
      </c>
      <c r="G95" s="24" t="s">
        <v>434</v>
      </c>
      <c r="H95" s="24" t="s">
        <v>109</v>
      </c>
      <c r="I95" s="24">
        <v>6</v>
      </c>
      <c r="J95" s="24" t="s">
        <v>435</v>
      </c>
      <c r="K95" s="24" t="s">
        <v>436</v>
      </c>
      <c r="L95" s="27">
        <v>999850856</v>
      </c>
      <c r="M95" s="28" t="s">
        <v>112</v>
      </c>
      <c r="N95" s="28"/>
      <c r="O95" s="27"/>
      <c r="P95" s="27"/>
      <c r="Q95" s="33">
        <f>10 + SUM(AO95:ED95)</f>
        <v>10</v>
      </c>
      <c r="R95" s="34">
        <f t="shared" si="6"/>
        <v>39</v>
      </c>
      <c r="S95" s="28"/>
      <c r="T95" s="27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7"/>
      <c r="BT95" s="27"/>
      <c r="BU95" s="27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</row>
    <row r="96" spans="1:593" s="30" customFormat="1" ht="15.75" customHeight="1" x14ac:dyDescent="0.2">
      <c r="A96" s="25" t="s">
        <v>103</v>
      </c>
      <c r="B96" s="41" t="s">
        <v>330</v>
      </c>
      <c r="C96" s="26" t="s">
        <v>105</v>
      </c>
      <c r="D96" s="24" t="s">
        <v>437</v>
      </c>
      <c r="E96" s="24" t="s">
        <v>438</v>
      </c>
      <c r="F96" s="24"/>
      <c r="G96" s="24" t="s">
        <v>439</v>
      </c>
      <c r="H96" s="24" t="s">
        <v>177</v>
      </c>
      <c r="I96" s="24">
        <v>3</v>
      </c>
      <c r="J96" s="24" t="s">
        <v>440</v>
      </c>
      <c r="K96" s="24" t="s">
        <v>441</v>
      </c>
      <c r="L96" s="27">
        <v>999779135</v>
      </c>
      <c r="M96" s="28" t="s">
        <v>112</v>
      </c>
      <c r="N96" s="28"/>
      <c r="O96" s="27"/>
      <c r="P96" s="27"/>
      <c r="Q96" s="33">
        <f t="shared" ref="Q96:Q126" si="7">SUM(T96:ED96)</f>
        <v>8.4</v>
      </c>
      <c r="R96" s="34">
        <f t="shared" si="6"/>
        <v>40</v>
      </c>
      <c r="S96" s="28"/>
      <c r="T96" s="27"/>
      <c r="U96" s="29"/>
      <c r="V96" s="29"/>
      <c r="W96" s="27"/>
      <c r="X96" s="29"/>
      <c r="Y96" s="29"/>
      <c r="Z96" s="29"/>
      <c r="AA96" s="29"/>
      <c r="AB96" s="29"/>
      <c r="AC96" s="29"/>
      <c r="AD96" s="29"/>
      <c r="AE96" s="29"/>
      <c r="AF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>
        <v>8.4</v>
      </c>
      <c r="BK96" s="29"/>
      <c r="BL96" s="29"/>
      <c r="BM96" s="29"/>
      <c r="BN96" s="29"/>
      <c r="BO96" s="29"/>
      <c r="BP96" s="29"/>
      <c r="BQ96" s="29"/>
      <c r="BR96" s="29"/>
      <c r="BS96" s="27"/>
      <c r="BT96" s="27"/>
      <c r="BU96" s="27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  <c r="RC96" s="29"/>
      <c r="RD96" s="29"/>
      <c r="RE96" s="29"/>
      <c r="RF96" s="29"/>
      <c r="RG96" s="29"/>
      <c r="RH96" s="29"/>
      <c r="RI96" s="29"/>
      <c r="RJ96" s="29"/>
      <c r="RK96" s="29"/>
      <c r="RL96" s="29"/>
      <c r="RM96" s="29"/>
      <c r="RN96" s="29"/>
      <c r="RO96" s="29"/>
      <c r="RP96" s="29"/>
      <c r="RQ96" s="29"/>
      <c r="RR96" s="29"/>
      <c r="RS96" s="29"/>
      <c r="RT96" s="29"/>
      <c r="RU96" s="29"/>
      <c r="RV96" s="29"/>
      <c r="RW96" s="29"/>
      <c r="RX96" s="29"/>
      <c r="RY96" s="29"/>
      <c r="RZ96" s="29"/>
      <c r="SA96" s="29"/>
      <c r="SB96" s="29"/>
      <c r="SC96" s="29"/>
      <c r="SD96" s="29"/>
      <c r="SE96" s="29"/>
      <c r="SF96" s="29"/>
      <c r="SG96" s="29"/>
      <c r="SH96" s="29"/>
      <c r="SI96" s="29"/>
      <c r="SJ96" s="29"/>
      <c r="SK96" s="29"/>
      <c r="SL96" s="29"/>
      <c r="SM96" s="29"/>
      <c r="SN96" s="29"/>
      <c r="SO96" s="29"/>
      <c r="SP96" s="29"/>
      <c r="SQ96" s="29"/>
      <c r="SR96" s="29"/>
      <c r="SS96" s="29"/>
      <c r="ST96" s="29"/>
      <c r="SU96" s="29"/>
      <c r="SV96" s="29"/>
      <c r="SW96" s="29"/>
      <c r="SX96" s="29"/>
      <c r="SY96" s="29"/>
      <c r="SZ96" s="29"/>
      <c r="TA96" s="29"/>
      <c r="TB96" s="29"/>
      <c r="TC96" s="29"/>
      <c r="TD96" s="29"/>
      <c r="TE96" s="29"/>
      <c r="TF96" s="29"/>
      <c r="TG96" s="29"/>
      <c r="TH96" s="29"/>
      <c r="TI96" s="29"/>
      <c r="TJ96" s="29"/>
      <c r="TK96" s="29"/>
      <c r="TL96" s="29"/>
      <c r="TM96" s="29"/>
      <c r="TN96" s="29"/>
      <c r="TO96" s="29"/>
      <c r="TP96" s="29"/>
      <c r="TQ96" s="29"/>
      <c r="TR96" s="29"/>
      <c r="TS96" s="29"/>
      <c r="TT96" s="29"/>
      <c r="TU96" s="29"/>
      <c r="TV96" s="29"/>
      <c r="TW96" s="29"/>
      <c r="TX96" s="29"/>
      <c r="TY96" s="29"/>
      <c r="TZ96" s="29"/>
      <c r="UA96" s="29"/>
      <c r="UB96" s="29"/>
      <c r="UC96" s="29"/>
      <c r="UD96" s="29"/>
      <c r="UE96" s="29"/>
      <c r="UF96" s="29"/>
      <c r="UG96" s="29"/>
      <c r="UH96" s="29"/>
      <c r="UI96" s="29"/>
      <c r="UJ96" s="29"/>
      <c r="UK96" s="29"/>
      <c r="UL96" s="29"/>
      <c r="UM96" s="29"/>
      <c r="UN96" s="29"/>
      <c r="UO96" s="29"/>
      <c r="UP96" s="29"/>
      <c r="UQ96" s="29"/>
      <c r="UR96" s="29"/>
      <c r="US96" s="29"/>
      <c r="UT96" s="29"/>
      <c r="UU96" s="29"/>
      <c r="UV96" s="29"/>
      <c r="UW96" s="29"/>
      <c r="UX96" s="29"/>
      <c r="UY96" s="29"/>
      <c r="UZ96" s="29"/>
      <c r="VA96" s="29"/>
      <c r="VB96" s="29"/>
      <c r="VC96" s="29"/>
      <c r="VD96" s="29"/>
      <c r="VE96" s="29"/>
      <c r="VF96" s="29"/>
      <c r="VG96" s="29"/>
      <c r="VH96" s="29"/>
      <c r="VI96" s="29"/>
      <c r="VJ96" s="29"/>
      <c r="VK96" s="29"/>
      <c r="VL96" s="29"/>
      <c r="VM96" s="29"/>
      <c r="VN96" s="29"/>
      <c r="VO96" s="29"/>
      <c r="VP96" s="29"/>
      <c r="VQ96" s="29"/>
      <c r="VR96" s="29"/>
      <c r="VS96" s="29"/>
      <c r="VT96" s="29"/>
      <c r="VU96" s="29"/>
    </row>
    <row r="97" spans="1:593" s="30" customFormat="1" ht="15.75" hidden="1" customHeight="1" x14ac:dyDescent="0.2">
      <c r="A97" s="25" t="s">
        <v>103</v>
      </c>
      <c r="B97" s="41" t="s">
        <v>330</v>
      </c>
      <c r="C97" s="26" t="s">
        <v>105</v>
      </c>
      <c r="D97" s="24" t="s">
        <v>442</v>
      </c>
      <c r="E97" s="24" t="s">
        <v>443</v>
      </c>
      <c r="F97" s="24"/>
      <c r="G97" s="24" t="s">
        <v>372</v>
      </c>
      <c r="H97" s="24" t="s">
        <v>116</v>
      </c>
      <c r="I97" s="25">
        <v>2</v>
      </c>
      <c r="J97" s="24" t="s">
        <v>444</v>
      </c>
      <c r="K97" s="24" t="s">
        <v>445</v>
      </c>
      <c r="L97" s="27">
        <v>999797850</v>
      </c>
      <c r="M97" s="28" t="s">
        <v>112</v>
      </c>
      <c r="N97" s="28"/>
      <c r="O97" s="27"/>
      <c r="P97" s="27"/>
      <c r="Q97" s="33">
        <f t="shared" si="7"/>
        <v>0</v>
      </c>
      <c r="R97" s="34">
        <f t="shared" si="6"/>
        <v>41</v>
      </c>
      <c r="S97" s="28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7"/>
      <c r="BT97" s="27"/>
      <c r="BU97" s="27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</row>
    <row r="98" spans="1:593" s="30" customFormat="1" ht="15.75" hidden="1" customHeight="1" x14ac:dyDescent="0.2">
      <c r="A98" s="25" t="s">
        <v>103</v>
      </c>
      <c r="B98" s="41" t="s">
        <v>330</v>
      </c>
      <c r="C98" s="26" t="s">
        <v>105</v>
      </c>
      <c r="D98" s="24" t="s">
        <v>172</v>
      </c>
      <c r="E98" s="24" t="s">
        <v>180</v>
      </c>
      <c r="F98" s="40">
        <v>37335</v>
      </c>
      <c r="G98" s="24" t="s">
        <v>181</v>
      </c>
      <c r="H98" s="24" t="s">
        <v>182</v>
      </c>
      <c r="I98" s="24">
        <v>4</v>
      </c>
      <c r="J98" s="24" t="s">
        <v>183</v>
      </c>
      <c r="K98" s="24" t="s">
        <v>184</v>
      </c>
      <c r="L98" s="27">
        <v>999730980</v>
      </c>
      <c r="M98" s="28" t="s">
        <v>112</v>
      </c>
      <c r="N98" s="28"/>
      <c r="O98" s="27"/>
      <c r="P98" s="27"/>
      <c r="Q98" s="33">
        <f t="shared" si="7"/>
        <v>0</v>
      </c>
      <c r="R98" s="34">
        <f t="shared" si="6"/>
        <v>41</v>
      </c>
      <c r="S98" s="28"/>
      <c r="T98" s="27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7"/>
      <c r="BT98" s="27"/>
      <c r="BU98" s="27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</row>
    <row r="99" spans="1:593" s="30" customFormat="1" ht="15.75" hidden="1" customHeight="1" x14ac:dyDescent="0.2">
      <c r="A99" s="25" t="s">
        <v>103</v>
      </c>
      <c r="B99" s="41" t="s">
        <v>330</v>
      </c>
      <c r="C99" s="26" t="s">
        <v>105</v>
      </c>
      <c r="D99" s="24" t="s">
        <v>451</v>
      </c>
      <c r="E99" s="24" t="s">
        <v>452</v>
      </c>
      <c r="F99" s="24"/>
      <c r="G99" s="24" t="s">
        <v>453</v>
      </c>
      <c r="H99" s="24" t="s">
        <v>116</v>
      </c>
      <c r="I99" s="25">
        <v>2</v>
      </c>
      <c r="J99" s="24" t="s">
        <v>454</v>
      </c>
      <c r="K99" s="24" t="s">
        <v>455</v>
      </c>
      <c r="L99" s="27">
        <v>999765405</v>
      </c>
      <c r="M99" s="28" t="s">
        <v>112</v>
      </c>
      <c r="N99" s="28"/>
      <c r="O99" s="27"/>
      <c r="P99" s="27"/>
      <c r="Q99" s="33">
        <f t="shared" si="7"/>
        <v>0</v>
      </c>
      <c r="R99" s="34">
        <f t="shared" si="6"/>
        <v>41</v>
      </c>
      <c r="S99" s="28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7"/>
      <c r="BT99" s="27"/>
      <c r="BU99" s="27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</row>
    <row r="100" spans="1:593" s="30" customFormat="1" ht="15.75" hidden="1" customHeight="1" x14ac:dyDescent="0.2">
      <c r="A100" s="25" t="s">
        <v>103</v>
      </c>
      <c r="B100" s="41" t="s">
        <v>330</v>
      </c>
      <c r="C100" s="26" t="s">
        <v>105</v>
      </c>
      <c r="D100" s="24" t="s">
        <v>456</v>
      </c>
      <c r="E100" s="24" t="s">
        <v>457</v>
      </c>
      <c r="F100" s="24"/>
      <c r="G100" s="24" t="s">
        <v>458</v>
      </c>
      <c r="H100" s="24" t="s">
        <v>122</v>
      </c>
      <c r="I100" s="24">
        <v>4</v>
      </c>
      <c r="J100" s="24" t="s">
        <v>151</v>
      </c>
      <c r="K100" s="24" t="s">
        <v>459</v>
      </c>
      <c r="L100" s="27">
        <v>999861697</v>
      </c>
      <c r="M100" s="28" t="s">
        <v>112</v>
      </c>
      <c r="N100" s="28"/>
      <c r="O100" s="27"/>
      <c r="P100" s="27"/>
      <c r="Q100" s="33">
        <f t="shared" si="7"/>
        <v>0</v>
      </c>
      <c r="R100" s="34">
        <f t="shared" si="6"/>
        <v>41</v>
      </c>
      <c r="S100" s="28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7"/>
      <c r="BT100" s="27"/>
      <c r="BU100" s="27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</row>
    <row r="101" spans="1:593" s="30" customFormat="1" ht="15.75" hidden="1" customHeight="1" x14ac:dyDescent="0.2">
      <c r="A101" s="25" t="s">
        <v>103</v>
      </c>
      <c r="B101" s="41" t="s">
        <v>330</v>
      </c>
      <c r="C101" s="26" t="s">
        <v>105</v>
      </c>
      <c r="D101" s="24" t="s">
        <v>460</v>
      </c>
      <c r="E101" s="24" t="s">
        <v>461</v>
      </c>
      <c r="F101" s="31">
        <v>37026</v>
      </c>
      <c r="G101" s="24" t="s">
        <v>150</v>
      </c>
      <c r="H101" s="24" t="s">
        <v>122</v>
      </c>
      <c r="I101" s="24">
        <v>4</v>
      </c>
      <c r="J101" s="24" t="s">
        <v>462</v>
      </c>
      <c r="K101" s="24" t="s">
        <v>463</v>
      </c>
      <c r="L101" s="27">
        <v>999872942</v>
      </c>
      <c r="M101" s="28" t="s">
        <v>112</v>
      </c>
      <c r="N101" s="28"/>
      <c r="O101" s="27"/>
      <c r="P101" s="27"/>
      <c r="Q101" s="33">
        <f t="shared" si="7"/>
        <v>0</v>
      </c>
      <c r="R101" s="34">
        <f t="shared" si="6"/>
        <v>41</v>
      </c>
      <c r="S101" s="28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7"/>
      <c r="BT101" s="27"/>
      <c r="BU101" s="27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  <c r="QR101" s="29"/>
      <c r="QS101" s="29"/>
      <c r="QT101" s="29"/>
      <c r="QU101" s="29"/>
      <c r="QV101" s="29"/>
      <c r="QW101" s="29"/>
      <c r="QX101" s="29"/>
      <c r="QY101" s="29"/>
      <c r="QZ101" s="29"/>
      <c r="RA101" s="29"/>
      <c r="RB101" s="29"/>
      <c r="RC101" s="29"/>
      <c r="RD101" s="29"/>
      <c r="RE101" s="29"/>
      <c r="RF101" s="29"/>
      <c r="RG101" s="29"/>
      <c r="RH101" s="29"/>
      <c r="RI101" s="29"/>
      <c r="RJ101" s="29"/>
      <c r="RK101" s="29"/>
      <c r="RL101" s="29"/>
      <c r="RM101" s="29"/>
      <c r="RN101" s="29"/>
      <c r="RO101" s="29"/>
      <c r="RP101" s="29"/>
      <c r="RQ101" s="29"/>
      <c r="RR101" s="29"/>
      <c r="RS101" s="29"/>
      <c r="RT101" s="29"/>
      <c r="RU101" s="29"/>
      <c r="RV101" s="29"/>
      <c r="RW101" s="29"/>
      <c r="RX101" s="29"/>
      <c r="RY101" s="29"/>
      <c r="RZ101" s="29"/>
      <c r="SA101" s="29"/>
      <c r="SB101" s="29"/>
      <c r="SC101" s="29"/>
      <c r="SD101" s="29"/>
      <c r="SE101" s="29"/>
      <c r="SF101" s="29"/>
      <c r="SG101" s="29"/>
      <c r="SH101" s="29"/>
      <c r="SI101" s="29"/>
      <c r="SJ101" s="29"/>
      <c r="SK101" s="29"/>
      <c r="SL101" s="29"/>
      <c r="SM101" s="29"/>
      <c r="SN101" s="29"/>
      <c r="SO101" s="29"/>
      <c r="SP101" s="29"/>
      <c r="SQ101" s="29"/>
      <c r="SR101" s="29"/>
      <c r="SS101" s="29"/>
      <c r="ST101" s="29"/>
      <c r="SU101" s="29"/>
      <c r="SV101" s="29"/>
      <c r="SW101" s="29"/>
      <c r="SX101" s="29"/>
      <c r="SY101" s="29"/>
      <c r="SZ101" s="29"/>
      <c r="TA101" s="29"/>
      <c r="TB101" s="29"/>
      <c r="TC101" s="29"/>
      <c r="TD101" s="29"/>
      <c r="TE101" s="29"/>
      <c r="TF101" s="29"/>
      <c r="TG101" s="29"/>
      <c r="TH101" s="29"/>
      <c r="TI101" s="29"/>
      <c r="TJ101" s="29"/>
      <c r="TK101" s="29"/>
      <c r="TL101" s="29"/>
      <c r="TM101" s="29"/>
      <c r="TN101" s="29"/>
      <c r="TO101" s="29"/>
      <c r="TP101" s="29"/>
      <c r="TQ101" s="29"/>
      <c r="TR101" s="29"/>
      <c r="TS101" s="29"/>
      <c r="TT101" s="29"/>
      <c r="TU101" s="29"/>
      <c r="TV101" s="29"/>
      <c r="TW101" s="29"/>
      <c r="TX101" s="29"/>
      <c r="TY101" s="29"/>
      <c r="TZ101" s="29"/>
      <c r="UA101" s="29"/>
      <c r="UB101" s="29"/>
      <c r="UC101" s="29"/>
      <c r="UD101" s="29"/>
      <c r="UE101" s="29"/>
      <c r="UF101" s="29"/>
      <c r="UG101" s="29"/>
      <c r="UH101" s="29"/>
      <c r="UI101" s="29"/>
      <c r="UJ101" s="29"/>
      <c r="UK101" s="29"/>
      <c r="UL101" s="29"/>
      <c r="UM101" s="29"/>
      <c r="UN101" s="29"/>
      <c r="UO101" s="29"/>
      <c r="UP101" s="29"/>
      <c r="UQ101" s="29"/>
      <c r="UR101" s="29"/>
      <c r="US101" s="29"/>
      <c r="UT101" s="29"/>
      <c r="UU101" s="29"/>
      <c r="UV101" s="29"/>
      <c r="UW101" s="29"/>
      <c r="UX101" s="29"/>
      <c r="UY101" s="29"/>
      <c r="UZ101" s="29"/>
      <c r="VA101" s="29"/>
      <c r="VB101" s="29"/>
      <c r="VC101" s="29"/>
      <c r="VD101" s="29"/>
      <c r="VE101" s="29"/>
      <c r="VF101" s="29"/>
      <c r="VG101" s="29"/>
      <c r="VH101" s="29"/>
      <c r="VI101" s="29"/>
      <c r="VJ101" s="29"/>
      <c r="VK101" s="29"/>
      <c r="VL101" s="29"/>
      <c r="VM101" s="29"/>
      <c r="VN101" s="29"/>
      <c r="VO101" s="29"/>
      <c r="VP101" s="29"/>
      <c r="VQ101" s="29"/>
      <c r="VR101" s="29"/>
      <c r="VS101" s="29"/>
      <c r="VT101" s="29"/>
      <c r="VU101" s="29"/>
    </row>
    <row r="102" spans="1:593" s="30" customFormat="1" ht="15.75" hidden="1" customHeight="1" x14ac:dyDescent="0.2">
      <c r="A102" s="25" t="s">
        <v>103</v>
      </c>
      <c r="B102" s="41" t="s">
        <v>330</v>
      </c>
      <c r="C102" s="26" t="s">
        <v>105</v>
      </c>
      <c r="D102" s="24" t="s">
        <v>464</v>
      </c>
      <c r="E102" s="24" t="s">
        <v>465</v>
      </c>
      <c r="F102" s="24"/>
      <c r="G102" s="24" t="s">
        <v>453</v>
      </c>
      <c r="H102" s="24" t="s">
        <v>116</v>
      </c>
      <c r="I102" s="25">
        <v>2</v>
      </c>
      <c r="J102" s="24" t="s">
        <v>454</v>
      </c>
      <c r="K102" s="24" t="s">
        <v>455</v>
      </c>
      <c r="L102" s="27">
        <v>999715578</v>
      </c>
      <c r="M102" s="28" t="s">
        <v>112</v>
      </c>
      <c r="N102" s="28"/>
      <c r="O102" s="27"/>
      <c r="P102" s="27"/>
      <c r="Q102" s="33">
        <f t="shared" si="7"/>
        <v>0</v>
      </c>
      <c r="R102" s="34">
        <f t="shared" si="6"/>
        <v>41</v>
      </c>
      <c r="S102" s="28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7"/>
      <c r="BT102" s="27"/>
      <c r="BU102" s="27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  <c r="TO102" s="29"/>
      <c r="TP102" s="29"/>
      <c r="TQ102" s="29"/>
      <c r="TR102" s="29"/>
      <c r="TS102" s="29"/>
      <c r="TT102" s="29"/>
      <c r="TU102" s="29"/>
      <c r="TV102" s="29"/>
      <c r="TW102" s="29"/>
      <c r="TX102" s="29"/>
      <c r="TY102" s="29"/>
      <c r="TZ102" s="29"/>
      <c r="UA102" s="29"/>
      <c r="UB102" s="29"/>
      <c r="UC102" s="29"/>
      <c r="UD102" s="29"/>
      <c r="UE102" s="29"/>
      <c r="UF102" s="29"/>
      <c r="UG102" s="29"/>
      <c r="UH102" s="29"/>
      <c r="UI102" s="29"/>
      <c r="UJ102" s="29"/>
      <c r="UK102" s="29"/>
      <c r="UL102" s="29"/>
      <c r="UM102" s="29"/>
      <c r="UN102" s="29"/>
      <c r="UO102" s="29"/>
      <c r="UP102" s="29"/>
      <c r="UQ102" s="29"/>
      <c r="UR102" s="29"/>
      <c r="US102" s="29"/>
      <c r="UT102" s="29"/>
      <c r="UU102" s="29"/>
      <c r="UV102" s="29"/>
      <c r="UW102" s="29"/>
      <c r="UX102" s="29"/>
      <c r="UY102" s="29"/>
      <c r="UZ102" s="29"/>
      <c r="VA102" s="29"/>
      <c r="VB102" s="29"/>
      <c r="VC102" s="29"/>
      <c r="VD102" s="29"/>
      <c r="VE102" s="29"/>
      <c r="VF102" s="29"/>
      <c r="VG102" s="29"/>
      <c r="VH102" s="29"/>
      <c r="VI102" s="29"/>
      <c r="VJ102" s="29"/>
      <c r="VK102" s="29"/>
      <c r="VL102" s="29"/>
      <c r="VM102" s="29"/>
      <c r="VN102" s="29"/>
      <c r="VO102" s="29"/>
      <c r="VP102" s="29"/>
      <c r="VQ102" s="29"/>
      <c r="VR102" s="29"/>
      <c r="VS102" s="29"/>
      <c r="VT102" s="29"/>
      <c r="VU102" s="29"/>
    </row>
    <row r="103" spans="1:593" s="30" customFormat="1" ht="15.75" hidden="1" customHeight="1" x14ac:dyDescent="0.2">
      <c r="A103" s="25" t="s">
        <v>103</v>
      </c>
      <c r="B103" s="41" t="s">
        <v>330</v>
      </c>
      <c r="C103" s="26" t="s">
        <v>105</v>
      </c>
      <c r="D103" s="24" t="s">
        <v>250</v>
      </c>
      <c r="E103" s="24" t="s">
        <v>251</v>
      </c>
      <c r="F103" s="31">
        <v>37252</v>
      </c>
      <c r="G103" s="24" t="s">
        <v>252</v>
      </c>
      <c r="H103" s="24" t="s">
        <v>109</v>
      </c>
      <c r="I103" s="24">
        <v>6</v>
      </c>
      <c r="J103" s="24" t="s">
        <v>253</v>
      </c>
      <c r="K103" s="24" t="s">
        <v>254</v>
      </c>
      <c r="L103" s="27">
        <v>999853083</v>
      </c>
      <c r="M103" s="28" t="s">
        <v>112</v>
      </c>
      <c r="N103" s="28"/>
      <c r="O103" s="27"/>
      <c r="P103" s="27"/>
      <c r="Q103" s="33">
        <f t="shared" si="7"/>
        <v>0</v>
      </c>
      <c r="R103" s="34">
        <f t="shared" si="6"/>
        <v>41</v>
      </c>
      <c r="S103" s="28"/>
      <c r="T103" s="27"/>
      <c r="U103" s="29"/>
      <c r="V103" s="29"/>
      <c r="W103" s="27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7"/>
      <c r="BT103" s="27"/>
      <c r="BU103" s="27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  <c r="QR103" s="29"/>
      <c r="QS103" s="29"/>
      <c r="QT103" s="29"/>
      <c r="QU103" s="29"/>
      <c r="QV103" s="29"/>
      <c r="QW103" s="29"/>
      <c r="QX103" s="29"/>
      <c r="QY103" s="29"/>
      <c r="QZ103" s="29"/>
      <c r="RA103" s="29"/>
      <c r="RB103" s="29"/>
      <c r="RC103" s="29"/>
      <c r="RD103" s="29"/>
      <c r="RE103" s="29"/>
      <c r="RF103" s="29"/>
      <c r="RG103" s="29"/>
      <c r="RH103" s="29"/>
      <c r="RI103" s="29"/>
      <c r="RJ103" s="29"/>
      <c r="RK103" s="29"/>
      <c r="RL103" s="29"/>
      <c r="RM103" s="29"/>
      <c r="RN103" s="29"/>
      <c r="RO103" s="29"/>
      <c r="RP103" s="29"/>
      <c r="RQ103" s="29"/>
      <c r="RR103" s="29"/>
      <c r="RS103" s="29"/>
      <c r="RT103" s="29"/>
      <c r="RU103" s="29"/>
      <c r="RV103" s="29"/>
      <c r="RW103" s="29"/>
      <c r="RX103" s="29"/>
      <c r="RY103" s="29"/>
      <c r="RZ103" s="29"/>
      <c r="SA103" s="29"/>
      <c r="SB103" s="29"/>
      <c r="SC103" s="29"/>
      <c r="SD103" s="29"/>
      <c r="SE103" s="29"/>
      <c r="SF103" s="29"/>
      <c r="SG103" s="29"/>
      <c r="SH103" s="29"/>
      <c r="SI103" s="29"/>
      <c r="SJ103" s="29"/>
      <c r="SK103" s="29"/>
      <c r="SL103" s="29"/>
      <c r="SM103" s="29"/>
      <c r="SN103" s="29"/>
      <c r="SO103" s="29"/>
      <c r="SP103" s="29"/>
      <c r="SQ103" s="29"/>
      <c r="SR103" s="29"/>
      <c r="SS103" s="29"/>
      <c r="ST103" s="29"/>
      <c r="SU103" s="29"/>
      <c r="SV103" s="29"/>
      <c r="SW103" s="29"/>
      <c r="SX103" s="29"/>
      <c r="SY103" s="29"/>
      <c r="SZ103" s="29"/>
      <c r="TA103" s="29"/>
      <c r="TB103" s="29"/>
      <c r="TC103" s="29"/>
      <c r="TD103" s="29"/>
      <c r="TE103" s="29"/>
      <c r="TF103" s="29"/>
      <c r="TG103" s="29"/>
      <c r="TH103" s="29"/>
      <c r="TI103" s="29"/>
      <c r="TJ103" s="29"/>
      <c r="TK103" s="29"/>
      <c r="TL103" s="29"/>
      <c r="TM103" s="29"/>
      <c r="TN103" s="29"/>
      <c r="TO103" s="29"/>
      <c r="TP103" s="29"/>
      <c r="TQ103" s="29"/>
      <c r="TR103" s="29"/>
      <c r="TS103" s="29"/>
      <c r="TT103" s="29"/>
      <c r="TU103" s="29"/>
      <c r="TV103" s="29"/>
      <c r="TW103" s="29"/>
      <c r="TX103" s="29"/>
      <c r="TY103" s="29"/>
      <c r="TZ103" s="29"/>
      <c r="UA103" s="29"/>
      <c r="UB103" s="29"/>
      <c r="UC103" s="29"/>
      <c r="UD103" s="29"/>
      <c r="UE103" s="29"/>
      <c r="UF103" s="29"/>
      <c r="UG103" s="29"/>
      <c r="UH103" s="29"/>
      <c r="UI103" s="29"/>
      <c r="UJ103" s="29"/>
      <c r="UK103" s="29"/>
      <c r="UL103" s="29"/>
      <c r="UM103" s="29"/>
      <c r="UN103" s="29"/>
      <c r="UO103" s="29"/>
      <c r="UP103" s="29"/>
      <c r="UQ103" s="29"/>
      <c r="UR103" s="29"/>
      <c r="US103" s="29"/>
      <c r="UT103" s="29"/>
      <c r="UU103" s="29"/>
      <c r="UV103" s="29"/>
      <c r="UW103" s="29"/>
      <c r="UX103" s="29"/>
      <c r="UY103" s="29"/>
      <c r="UZ103" s="29"/>
      <c r="VA103" s="29"/>
      <c r="VB103" s="29"/>
      <c r="VC103" s="29"/>
      <c r="VD103" s="29"/>
      <c r="VE103" s="29"/>
      <c r="VF103" s="29"/>
      <c r="VG103" s="29"/>
      <c r="VH103" s="29"/>
      <c r="VI103" s="29"/>
      <c r="VJ103" s="29"/>
      <c r="VK103" s="29"/>
      <c r="VL103" s="29"/>
      <c r="VM103" s="29"/>
      <c r="VN103" s="29"/>
      <c r="VO103" s="29"/>
      <c r="VP103" s="29"/>
      <c r="VQ103" s="29"/>
      <c r="VR103" s="29"/>
      <c r="VS103" s="29"/>
      <c r="VT103" s="29"/>
      <c r="VU103" s="29"/>
    </row>
    <row r="104" spans="1:593" s="30" customFormat="1" ht="15.75" hidden="1" customHeight="1" x14ac:dyDescent="0.2">
      <c r="A104" s="25" t="s">
        <v>103</v>
      </c>
      <c r="B104" s="41" t="s">
        <v>330</v>
      </c>
      <c r="C104" s="26" t="s">
        <v>105</v>
      </c>
      <c r="D104" s="24" t="s">
        <v>476</v>
      </c>
      <c r="E104" s="24" t="s">
        <v>477</v>
      </c>
      <c r="F104" s="24"/>
      <c r="G104" s="24" t="s">
        <v>478</v>
      </c>
      <c r="H104" s="24" t="s">
        <v>116</v>
      </c>
      <c r="I104" s="25">
        <v>2</v>
      </c>
      <c r="J104" s="24" t="s">
        <v>479</v>
      </c>
      <c r="K104" s="24" t="s">
        <v>480</v>
      </c>
      <c r="L104" s="27">
        <v>999015448</v>
      </c>
      <c r="M104" s="28" t="s">
        <v>112</v>
      </c>
      <c r="N104" s="28" t="b">
        <v>1</v>
      </c>
      <c r="O104" s="27"/>
      <c r="P104" s="27"/>
      <c r="Q104" s="33">
        <f t="shared" si="7"/>
        <v>0</v>
      </c>
      <c r="R104" s="34">
        <f t="shared" si="6"/>
        <v>41</v>
      </c>
      <c r="S104" s="28"/>
      <c r="T104" s="27"/>
      <c r="U104" s="29"/>
      <c r="V104" s="29"/>
      <c r="W104" s="27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7"/>
      <c r="BT104" s="27"/>
      <c r="BU104" s="27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  <c r="QR104" s="29"/>
      <c r="QS104" s="29"/>
      <c r="QT104" s="29"/>
      <c r="QU104" s="29"/>
      <c r="QV104" s="29"/>
      <c r="QW104" s="29"/>
      <c r="QX104" s="29"/>
      <c r="QY104" s="29"/>
      <c r="QZ104" s="29"/>
      <c r="RA104" s="29"/>
      <c r="RB104" s="29"/>
      <c r="RC104" s="29"/>
      <c r="RD104" s="29"/>
      <c r="RE104" s="29"/>
      <c r="RF104" s="29"/>
      <c r="RG104" s="29"/>
      <c r="RH104" s="29"/>
      <c r="RI104" s="29"/>
      <c r="RJ104" s="29"/>
      <c r="RK104" s="29"/>
      <c r="RL104" s="29"/>
      <c r="RM104" s="29"/>
      <c r="RN104" s="29"/>
      <c r="RO104" s="29"/>
      <c r="RP104" s="29"/>
      <c r="RQ104" s="29"/>
      <c r="RR104" s="29"/>
      <c r="RS104" s="29"/>
      <c r="RT104" s="29"/>
      <c r="RU104" s="29"/>
      <c r="RV104" s="29"/>
      <c r="RW104" s="29"/>
      <c r="RX104" s="29"/>
      <c r="RY104" s="29"/>
      <c r="RZ104" s="29"/>
      <c r="SA104" s="29"/>
      <c r="SB104" s="29"/>
      <c r="SC104" s="29"/>
      <c r="SD104" s="29"/>
      <c r="SE104" s="29"/>
      <c r="SF104" s="29"/>
      <c r="SG104" s="29"/>
      <c r="SH104" s="29"/>
      <c r="SI104" s="29"/>
      <c r="SJ104" s="29"/>
      <c r="SK104" s="29"/>
      <c r="SL104" s="29"/>
      <c r="SM104" s="29"/>
      <c r="SN104" s="29"/>
      <c r="SO104" s="29"/>
      <c r="SP104" s="29"/>
      <c r="SQ104" s="29"/>
      <c r="SR104" s="29"/>
      <c r="SS104" s="29"/>
      <c r="ST104" s="29"/>
      <c r="SU104" s="29"/>
      <c r="SV104" s="29"/>
      <c r="SW104" s="29"/>
      <c r="SX104" s="29"/>
      <c r="SY104" s="29"/>
      <c r="SZ104" s="29"/>
      <c r="TA104" s="29"/>
      <c r="TB104" s="29"/>
      <c r="TC104" s="29"/>
      <c r="TD104" s="29"/>
      <c r="TE104" s="29"/>
      <c r="TF104" s="29"/>
      <c r="TG104" s="29"/>
      <c r="TH104" s="29"/>
      <c r="TI104" s="29"/>
      <c r="TJ104" s="29"/>
      <c r="TK104" s="29"/>
      <c r="TL104" s="29"/>
      <c r="TM104" s="29"/>
      <c r="TN104" s="29"/>
      <c r="TO104" s="29"/>
      <c r="TP104" s="29"/>
      <c r="TQ104" s="29"/>
      <c r="TR104" s="29"/>
      <c r="TS104" s="29"/>
      <c r="TT104" s="29"/>
      <c r="TU104" s="29"/>
      <c r="TV104" s="29"/>
      <c r="TW104" s="29"/>
      <c r="TX104" s="29"/>
      <c r="TY104" s="29"/>
      <c r="TZ104" s="29"/>
      <c r="UA104" s="29"/>
      <c r="UB104" s="29"/>
      <c r="UC104" s="29"/>
      <c r="UD104" s="29"/>
      <c r="UE104" s="29"/>
      <c r="UF104" s="29"/>
      <c r="UG104" s="29"/>
      <c r="UH104" s="29"/>
      <c r="UI104" s="29"/>
      <c r="UJ104" s="29"/>
      <c r="UK104" s="29"/>
      <c r="UL104" s="29"/>
      <c r="UM104" s="29"/>
      <c r="UN104" s="29"/>
      <c r="UO104" s="29"/>
      <c r="UP104" s="29"/>
      <c r="UQ104" s="29"/>
      <c r="UR104" s="29"/>
      <c r="US104" s="29"/>
      <c r="UT104" s="29"/>
      <c r="UU104" s="29"/>
      <c r="UV104" s="29"/>
      <c r="UW104" s="29"/>
      <c r="UX104" s="29"/>
      <c r="UY104" s="29"/>
      <c r="UZ104" s="29"/>
      <c r="VA104" s="29"/>
      <c r="VB104" s="29"/>
      <c r="VC104" s="29"/>
      <c r="VD104" s="29"/>
      <c r="VE104" s="29"/>
      <c r="VF104" s="29"/>
      <c r="VG104" s="29"/>
      <c r="VH104" s="29"/>
      <c r="VI104" s="29"/>
      <c r="VJ104" s="29"/>
      <c r="VK104" s="29"/>
      <c r="VL104" s="29"/>
      <c r="VM104" s="29"/>
      <c r="VN104" s="29"/>
      <c r="VO104" s="29"/>
      <c r="VP104" s="29"/>
      <c r="VQ104" s="29"/>
      <c r="VR104" s="29"/>
      <c r="VS104" s="29"/>
      <c r="VT104" s="29"/>
      <c r="VU104" s="29"/>
    </row>
    <row r="105" spans="1:593" s="30" customFormat="1" ht="15.75" hidden="1" customHeight="1" x14ac:dyDescent="0.2">
      <c r="A105" s="25" t="s">
        <v>103</v>
      </c>
      <c r="B105" s="41" t="s">
        <v>330</v>
      </c>
      <c r="C105" s="26" t="s">
        <v>105</v>
      </c>
      <c r="D105" s="24" t="s">
        <v>197</v>
      </c>
      <c r="E105" s="24" t="s">
        <v>198</v>
      </c>
      <c r="F105" s="31">
        <v>37050</v>
      </c>
      <c r="G105" s="24" t="s">
        <v>199</v>
      </c>
      <c r="H105" s="24" t="s">
        <v>200</v>
      </c>
      <c r="I105" s="24">
        <v>8</v>
      </c>
      <c r="J105" s="24" t="s">
        <v>201</v>
      </c>
      <c r="K105" s="24" t="s">
        <v>202</v>
      </c>
      <c r="L105" s="27">
        <v>999858002</v>
      </c>
      <c r="M105" s="28" t="s">
        <v>112</v>
      </c>
      <c r="N105" s="28"/>
      <c r="O105" s="27"/>
      <c r="P105" s="27"/>
      <c r="Q105" s="33">
        <f t="shared" si="7"/>
        <v>0</v>
      </c>
      <c r="R105" s="34">
        <f t="shared" si="6"/>
        <v>41</v>
      </c>
      <c r="S105" s="28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7"/>
      <c r="BT105" s="27"/>
      <c r="BU105" s="27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  <c r="QR105" s="29"/>
      <c r="QS105" s="29"/>
      <c r="QT105" s="29"/>
      <c r="QU105" s="29"/>
      <c r="QV105" s="29"/>
      <c r="QW105" s="29"/>
      <c r="QX105" s="29"/>
      <c r="QY105" s="29"/>
      <c r="QZ105" s="29"/>
      <c r="RA105" s="29"/>
      <c r="RB105" s="29"/>
      <c r="RC105" s="29"/>
      <c r="RD105" s="29"/>
      <c r="RE105" s="29"/>
      <c r="RF105" s="29"/>
      <c r="RG105" s="29"/>
      <c r="RH105" s="29"/>
      <c r="RI105" s="29"/>
      <c r="RJ105" s="29"/>
      <c r="RK105" s="29"/>
      <c r="RL105" s="29"/>
      <c r="RM105" s="29"/>
      <c r="RN105" s="29"/>
      <c r="RO105" s="29"/>
      <c r="RP105" s="29"/>
      <c r="RQ105" s="29"/>
      <c r="RR105" s="29"/>
      <c r="RS105" s="29"/>
      <c r="RT105" s="29"/>
      <c r="RU105" s="29"/>
      <c r="RV105" s="29"/>
      <c r="RW105" s="29"/>
      <c r="RX105" s="29"/>
      <c r="RY105" s="29"/>
      <c r="RZ105" s="29"/>
      <c r="SA105" s="29"/>
      <c r="SB105" s="29"/>
      <c r="SC105" s="29"/>
      <c r="SD105" s="29"/>
      <c r="SE105" s="29"/>
      <c r="SF105" s="29"/>
      <c r="SG105" s="29"/>
      <c r="SH105" s="29"/>
      <c r="SI105" s="29"/>
      <c r="SJ105" s="29"/>
      <c r="SK105" s="29"/>
      <c r="SL105" s="29"/>
      <c r="SM105" s="29"/>
      <c r="SN105" s="29"/>
      <c r="SO105" s="29"/>
      <c r="SP105" s="29"/>
      <c r="SQ105" s="29"/>
      <c r="SR105" s="29"/>
      <c r="SS105" s="29"/>
      <c r="ST105" s="29"/>
      <c r="SU105" s="29"/>
      <c r="SV105" s="29"/>
      <c r="SW105" s="29"/>
      <c r="SX105" s="29"/>
      <c r="SY105" s="29"/>
      <c r="SZ105" s="29"/>
      <c r="TA105" s="29"/>
      <c r="TB105" s="29"/>
      <c r="TC105" s="29"/>
      <c r="TD105" s="29"/>
      <c r="TE105" s="29"/>
      <c r="TF105" s="29"/>
      <c r="TG105" s="29"/>
      <c r="TH105" s="29"/>
      <c r="TI105" s="29"/>
      <c r="TJ105" s="29"/>
      <c r="TK105" s="29"/>
      <c r="TL105" s="29"/>
      <c r="TM105" s="29"/>
      <c r="TN105" s="29"/>
      <c r="TO105" s="29"/>
      <c r="TP105" s="29"/>
      <c r="TQ105" s="29"/>
      <c r="TR105" s="29"/>
      <c r="TS105" s="29"/>
      <c r="TT105" s="29"/>
      <c r="TU105" s="29"/>
      <c r="TV105" s="29"/>
      <c r="TW105" s="29"/>
      <c r="TX105" s="29"/>
      <c r="TY105" s="29"/>
      <c r="TZ105" s="29"/>
      <c r="UA105" s="29"/>
      <c r="UB105" s="29"/>
      <c r="UC105" s="29"/>
      <c r="UD105" s="29"/>
      <c r="UE105" s="29"/>
      <c r="UF105" s="29"/>
      <c r="UG105" s="29"/>
      <c r="UH105" s="29"/>
      <c r="UI105" s="29"/>
      <c r="UJ105" s="29"/>
      <c r="UK105" s="29"/>
      <c r="UL105" s="29"/>
      <c r="UM105" s="29"/>
      <c r="UN105" s="29"/>
      <c r="UO105" s="29"/>
      <c r="UP105" s="29"/>
      <c r="UQ105" s="29"/>
      <c r="UR105" s="29"/>
      <c r="US105" s="29"/>
      <c r="UT105" s="29"/>
      <c r="UU105" s="29"/>
      <c r="UV105" s="29"/>
      <c r="UW105" s="29"/>
      <c r="UX105" s="29"/>
      <c r="UY105" s="29"/>
      <c r="UZ105" s="29"/>
      <c r="VA105" s="29"/>
      <c r="VB105" s="29"/>
      <c r="VC105" s="29"/>
      <c r="VD105" s="29"/>
      <c r="VE105" s="29"/>
      <c r="VF105" s="29"/>
      <c r="VG105" s="29"/>
      <c r="VH105" s="29"/>
      <c r="VI105" s="29"/>
      <c r="VJ105" s="29"/>
      <c r="VK105" s="29"/>
      <c r="VL105" s="29"/>
      <c r="VM105" s="29"/>
      <c r="VN105" s="29"/>
      <c r="VO105" s="29"/>
      <c r="VP105" s="29"/>
      <c r="VQ105" s="29"/>
      <c r="VR105" s="29"/>
      <c r="VS105" s="29"/>
      <c r="VT105" s="29"/>
      <c r="VU105" s="29"/>
    </row>
    <row r="106" spans="1:593" s="30" customFormat="1" ht="15.75" hidden="1" customHeight="1" x14ac:dyDescent="0.2">
      <c r="A106" s="25" t="s">
        <v>103</v>
      </c>
      <c r="B106" s="41" t="s">
        <v>330</v>
      </c>
      <c r="C106" s="26" t="s">
        <v>105</v>
      </c>
      <c r="D106" s="24" t="s">
        <v>481</v>
      </c>
      <c r="E106" s="24" t="s">
        <v>482</v>
      </c>
      <c r="F106" s="24"/>
      <c r="G106" s="24" t="s">
        <v>483</v>
      </c>
      <c r="H106" s="24" t="s">
        <v>247</v>
      </c>
      <c r="I106" s="24">
        <v>1</v>
      </c>
      <c r="J106" s="24" t="s">
        <v>248</v>
      </c>
      <c r="K106" s="24" t="s">
        <v>484</v>
      </c>
      <c r="L106" s="27">
        <v>999857637</v>
      </c>
      <c r="M106" s="28" t="s">
        <v>112</v>
      </c>
      <c r="N106" s="28" t="b">
        <v>1</v>
      </c>
      <c r="O106" s="27"/>
      <c r="P106" s="27"/>
      <c r="Q106" s="33">
        <f t="shared" si="7"/>
        <v>0</v>
      </c>
      <c r="R106" s="34">
        <f t="shared" si="6"/>
        <v>41</v>
      </c>
      <c r="S106" s="28"/>
      <c r="T106" s="27"/>
      <c r="U106" s="29"/>
      <c r="V106" s="29"/>
      <c r="W106" s="27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7"/>
      <c r="BT106" s="27"/>
      <c r="BU106" s="27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</row>
    <row r="107" spans="1:593" s="30" customFormat="1" ht="15.75" hidden="1" customHeight="1" x14ac:dyDescent="0.2">
      <c r="A107" s="25" t="s">
        <v>103</v>
      </c>
      <c r="B107" s="41" t="s">
        <v>330</v>
      </c>
      <c r="C107" s="26" t="s">
        <v>105</v>
      </c>
      <c r="D107" s="24" t="s">
        <v>490</v>
      </c>
      <c r="E107" s="24" t="s">
        <v>491</v>
      </c>
      <c r="F107" s="31">
        <v>37430</v>
      </c>
      <c r="G107" s="24" t="s">
        <v>492</v>
      </c>
      <c r="H107" s="24" t="s">
        <v>145</v>
      </c>
      <c r="I107" s="25">
        <v>2</v>
      </c>
      <c r="J107" s="24" t="s">
        <v>117</v>
      </c>
      <c r="K107" s="24"/>
      <c r="L107" s="27">
        <v>999745195</v>
      </c>
      <c r="M107" s="28" t="s">
        <v>112</v>
      </c>
      <c r="N107" s="28"/>
      <c r="O107" s="27"/>
      <c r="P107" s="27"/>
      <c r="Q107" s="33">
        <f t="shared" si="7"/>
        <v>0</v>
      </c>
      <c r="R107" s="34">
        <f t="shared" si="6"/>
        <v>41</v>
      </c>
      <c r="S107" s="28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7"/>
      <c r="BT107" s="27"/>
      <c r="BU107" s="27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  <c r="QR107" s="29"/>
      <c r="QS107" s="29"/>
      <c r="QT107" s="29"/>
      <c r="QU107" s="29"/>
      <c r="QV107" s="29"/>
      <c r="QW107" s="29"/>
      <c r="QX107" s="29"/>
      <c r="QY107" s="29"/>
      <c r="QZ107" s="29"/>
      <c r="RA107" s="29"/>
      <c r="RB107" s="29"/>
      <c r="RC107" s="29"/>
      <c r="RD107" s="29"/>
      <c r="RE107" s="29"/>
      <c r="RF107" s="29"/>
      <c r="RG107" s="29"/>
      <c r="RH107" s="29"/>
      <c r="RI107" s="29"/>
      <c r="RJ107" s="29"/>
      <c r="RK107" s="29"/>
      <c r="RL107" s="29"/>
      <c r="RM107" s="29"/>
      <c r="RN107" s="29"/>
      <c r="RO107" s="29"/>
      <c r="RP107" s="29"/>
      <c r="RQ107" s="29"/>
      <c r="RR107" s="29"/>
      <c r="RS107" s="29"/>
      <c r="RT107" s="29"/>
      <c r="RU107" s="29"/>
      <c r="RV107" s="29"/>
      <c r="RW107" s="29"/>
      <c r="RX107" s="29"/>
      <c r="RY107" s="29"/>
      <c r="RZ107" s="29"/>
      <c r="SA107" s="29"/>
      <c r="SB107" s="29"/>
      <c r="SC107" s="29"/>
      <c r="SD107" s="29"/>
      <c r="SE107" s="29"/>
      <c r="SF107" s="29"/>
      <c r="SG107" s="29"/>
      <c r="SH107" s="29"/>
      <c r="SI107" s="29"/>
      <c r="SJ107" s="29"/>
      <c r="SK107" s="29"/>
      <c r="SL107" s="29"/>
      <c r="SM107" s="29"/>
      <c r="SN107" s="29"/>
      <c r="SO107" s="29"/>
      <c r="SP107" s="29"/>
      <c r="SQ107" s="29"/>
      <c r="SR107" s="29"/>
      <c r="SS107" s="29"/>
      <c r="ST107" s="29"/>
      <c r="SU107" s="29"/>
      <c r="SV107" s="29"/>
      <c r="SW107" s="29"/>
      <c r="SX107" s="29"/>
      <c r="SY107" s="29"/>
      <c r="SZ107" s="29"/>
      <c r="TA107" s="29"/>
      <c r="TB107" s="29"/>
      <c r="TC107" s="29"/>
      <c r="TD107" s="29"/>
      <c r="TE107" s="29"/>
      <c r="TF107" s="29"/>
      <c r="TG107" s="29"/>
      <c r="TH107" s="29"/>
      <c r="TI107" s="29"/>
      <c r="TJ107" s="29"/>
      <c r="TK107" s="29"/>
      <c r="TL107" s="29"/>
      <c r="TM107" s="29"/>
      <c r="TN107" s="29"/>
      <c r="TO107" s="29"/>
      <c r="TP107" s="29"/>
      <c r="TQ107" s="29"/>
      <c r="TR107" s="29"/>
      <c r="TS107" s="29"/>
      <c r="TT107" s="29"/>
      <c r="TU107" s="29"/>
      <c r="TV107" s="29"/>
      <c r="TW107" s="29"/>
      <c r="TX107" s="29"/>
      <c r="TY107" s="29"/>
      <c r="TZ107" s="29"/>
      <c r="UA107" s="29"/>
      <c r="UB107" s="29"/>
      <c r="UC107" s="29"/>
      <c r="UD107" s="29"/>
      <c r="UE107" s="29"/>
      <c r="UF107" s="29"/>
      <c r="UG107" s="29"/>
      <c r="UH107" s="29"/>
      <c r="UI107" s="29"/>
      <c r="UJ107" s="29"/>
      <c r="UK107" s="29"/>
      <c r="UL107" s="29"/>
      <c r="UM107" s="29"/>
      <c r="UN107" s="29"/>
      <c r="UO107" s="29"/>
      <c r="UP107" s="29"/>
      <c r="UQ107" s="29"/>
      <c r="UR107" s="29"/>
      <c r="US107" s="29"/>
      <c r="UT107" s="29"/>
      <c r="UU107" s="29"/>
      <c r="UV107" s="29"/>
      <c r="UW107" s="29"/>
      <c r="UX107" s="29"/>
      <c r="UY107" s="29"/>
      <c r="UZ107" s="29"/>
      <c r="VA107" s="29"/>
      <c r="VB107" s="29"/>
      <c r="VC107" s="29"/>
      <c r="VD107" s="29"/>
      <c r="VE107" s="29"/>
      <c r="VF107" s="29"/>
      <c r="VG107" s="29"/>
      <c r="VH107" s="29"/>
      <c r="VI107" s="29"/>
      <c r="VJ107" s="29"/>
      <c r="VK107" s="29"/>
      <c r="VL107" s="29"/>
      <c r="VM107" s="29"/>
      <c r="VN107" s="29"/>
      <c r="VO107" s="29"/>
      <c r="VP107" s="29"/>
      <c r="VQ107" s="29"/>
      <c r="VR107" s="29"/>
      <c r="VS107" s="29"/>
      <c r="VT107" s="29"/>
      <c r="VU107" s="29"/>
    </row>
    <row r="108" spans="1:593" s="30" customFormat="1" ht="15.75" hidden="1" customHeight="1" x14ac:dyDescent="0.2">
      <c r="A108" s="25" t="s">
        <v>103</v>
      </c>
      <c r="B108" s="41" t="s">
        <v>330</v>
      </c>
      <c r="C108" s="26" t="s">
        <v>105</v>
      </c>
      <c r="D108" s="24" t="s">
        <v>493</v>
      </c>
      <c r="E108" s="24" t="s">
        <v>494</v>
      </c>
      <c r="F108" s="24"/>
      <c r="G108" s="24" t="s">
        <v>495</v>
      </c>
      <c r="H108" s="24" t="s">
        <v>426</v>
      </c>
      <c r="I108" s="24">
        <v>7</v>
      </c>
      <c r="J108" s="24" t="s">
        <v>496</v>
      </c>
      <c r="K108" s="24" t="s">
        <v>497</v>
      </c>
      <c r="L108" s="27">
        <v>999846738</v>
      </c>
      <c r="M108" s="28" t="s">
        <v>112</v>
      </c>
      <c r="N108" s="28"/>
      <c r="O108" s="27"/>
      <c r="P108" s="27"/>
      <c r="Q108" s="33">
        <f t="shared" si="7"/>
        <v>0</v>
      </c>
      <c r="R108" s="34">
        <f t="shared" si="6"/>
        <v>41</v>
      </c>
      <c r="S108" s="28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7"/>
      <c r="BT108" s="27"/>
      <c r="BU108" s="27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  <c r="QR108" s="29"/>
      <c r="QS108" s="29"/>
      <c r="QT108" s="29"/>
      <c r="QU108" s="29"/>
      <c r="QV108" s="29"/>
      <c r="QW108" s="29"/>
      <c r="QX108" s="29"/>
      <c r="QY108" s="29"/>
      <c r="QZ108" s="29"/>
      <c r="RA108" s="29"/>
      <c r="RB108" s="29"/>
      <c r="RC108" s="29"/>
      <c r="RD108" s="29"/>
      <c r="RE108" s="29"/>
      <c r="RF108" s="29"/>
      <c r="RG108" s="29"/>
      <c r="RH108" s="29"/>
      <c r="RI108" s="29"/>
      <c r="RJ108" s="29"/>
      <c r="RK108" s="29"/>
      <c r="RL108" s="29"/>
      <c r="RM108" s="29"/>
      <c r="RN108" s="29"/>
      <c r="RO108" s="29"/>
      <c r="RP108" s="29"/>
      <c r="RQ108" s="29"/>
      <c r="RR108" s="29"/>
      <c r="RS108" s="29"/>
      <c r="RT108" s="29"/>
      <c r="RU108" s="29"/>
      <c r="RV108" s="29"/>
      <c r="RW108" s="29"/>
      <c r="RX108" s="29"/>
      <c r="RY108" s="29"/>
      <c r="RZ108" s="29"/>
      <c r="SA108" s="29"/>
      <c r="SB108" s="29"/>
      <c r="SC108" s="29"/>
      <c r="SD108" s="29"/>
      <c r="SE108" s="29"/>
      <c r="SF108" s="29"/>
      <c r="SG108" s="29"/>
      <c r="SH108" s="29"/>
      <c r="SI108" s="29"/>
      <c r="SJ108" s="29"/>
      <c r="SK108" s="29"/>
      <c r="SL108" s="29"/>
      <c r="SM108" s="29"/>
      <c r="SN108" s="29"/>
      <c r="SO108" s="29"/>
      <c r="SP108" s="29"/>
      <c r="SQ108" s="29"/>
      <c r="SR108" s="29"/>
      <c r="SS108" s="29"/>
      <c r="ST108" s="29"/>
      <c r="SU108" s="29"/>
      <c r="SV108" s="29"/>
      <c r="SW108" s="29"/>
      <c r="SX108" s="29"/>
      <c r="SY108" s="29"/>
      <c r="SZ108" s="29"/>
      <c r="TA108" s="29"/>
      <c r="TB108" s="29"/>
      <c r="TC108" s="29"/>
      <c r="TD108" s="29"/>
      <c r="TE108" s="29"/>
      <c r="TF108" s="29"/>
      <c r="TG108" s="29"/>
      <c r="TH108" s="29"/>
      <c r="TI108" s="29"/>
      <c r="TJ108" s="29"/>
      <c r="TK108" s="29"/>
      <c r="TL108" s="29"/>
      <c r="TM108" s="29"/>
      <c r="TN108" s="29"/>
      <c r="TO108" s="29"/>
      <c r="TP108" s="29"/>
      <c r="TQ108" s="29"/>
      <c r="TR108" s="29"/>
      <c r="TS108" s="29"/>
      <c r="TT108" s="29"/>
      <c r="TU108" s="29"/>
      <c r="TV108" s="29"/>
      <c r="TW108" s="29"/>
      <c r="TX108" s="29"/>
      <c r="TY108" s="29"/>
      <c r="TZ108" s="29"/>
      <c r="UA108" s="29"/>
      <c r="UB108" s="29"/>
      <c r="UC108" s="29"/>
      <c r="UD108" s="29"/>
      <c r="UE108" s="29"/>
      <c r="UF108" s="29"/>
      <c r="UG108" s="29"/>
      <c r="UH108" s="29"/>
      <c r="UI108" s="29"/>
      <c r="UJ108" s="29"/>
      <c r="UK108" s="29"/>
      <c r="UL108" s="29"/>
      <c r="UM108" s="29"/>
      <c r="UN108" s="29"/>
      <c r="UO108" s="29"/>
      <c r="UP108" s="29"/>
      <c r="UQ108" s="29"/>
      <c r="UR108" s="29"/>
      <c r="US108" s="29"/>
      <c r="UT108" s="29"/>
      <c r="UU108" s="29"/>
      <c r="UV108" s="29"/>
      <c r="UW108" s="29"/>
      <c r="UX108" s="29"/>
      <c r="UY108" s="29"/>
      <c r="UZ108" s="29"/>
      <c r="VA108" s="29"/>
      <c r="VB108" s="29"/>
      <c r="VC108" s="29"/>
      <c r="VD108" s="29"/>
      <c r="VE108" s="29"/>
      <c r="VF108" s="29"/>
      <c r="VG108" s="29"/>
      <c r="VH108" s="29"/>
      <c r="VI108" s="29"/>
      <c r="VJ108" s="29"/>
      <c r="VK108" s="29"/>
      <c r="VL108" s="29"/>
      <c r="VM108" s="29"/>
      <c r="VN108" s="29"/>
      <c r="VO108" s="29"/>
      <c r="VP108" s="29"/>
      <c r="VQ108" s="29"/>
      <c r="VR108" s="29"/>
      <c r="VS108" s="29"/>
      <c r="VT108" s="29"/>
      <c r="VU108" s="29"/>
    </row>
    <row r="109" spans="1:593" s="30" customFormat="1" ht="15.75" hidden="1" customHeight="1" x14ac:dyDescent="0.2">
      <c r="A109" s="25" t="s">
        <v>103</v>
      </c>
      <c r="B109" s="41" t="s">
        <v>330</v>
      </c>
      <c r="C109" s="26" t="s">
        <v>105</v>
      </c>
      <c r="D109" s="24" t="s">
        <v>498</v>
      </c>
      <c r="E109" s="24" t="s">
        <v>499</v>
      </c>
      <c r="F109" s="24"/>
      <c r="G109" s="24" t="s">
        <v>500</v>
      </c>
      <c r="H109" s="24" t="s">
        <v>200</v>
      </c>
      <c r="I109" s="24">
        <v>8</v>
      </c>
      <c r="J109" s="24" t="s">
        <v>501</v>
      </c>
      <c r="K109" s="24" t="s">
        <v>502</v>
      </c>
      <c r="L109" s="27">
        <v>999732684</v>
      </c>
      <c r="M109" s="28" t="s">
        <v>112</v>
      </c>
      <c r="N109" s="28"/>
      <c r="O109" s="27"/>
      <c r="P109" s="27"/>
      <c r="Q109" s="33">
        <f t="shared" si="7"/>
        <v>0</v>
      </c>
      <c r="R109" s="34">
        <f t="shared" si="6"/>
        <v>41</v>
      </c>
      <c r="S109" s="28"/>
      <c r="T109" s="27"/>
      <c r="U109" s="29"/>
      <c r="V109" s="29"/>
      <c r="W109" s="27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7"/>
      <c r="BT109" s="27"/>
      <c r="BU109" s="27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  <c r="QR109" s="29"/>
      <c r="QS109" s="29"/>
      <c r="QT109" s="29"/>
      <c r="QU109" s="29"/>
      <c r="QV109" s="29"/>
      <c r="QW109" s="29"/>
      <c r="QX109" s="29"/>
      <c r="QY109" s="29"/>
      <c r="QZ109" s="29"/>
      <c r="RA109" s="29"/>
      <c r="RB109" s="29"/>
      <c r="RC109" s="29"/>
      <c r="RD109" s="29"/>
      <c r="RE109" s="29"/>
      <c r="RF109" s="29"/>
      <c r="RG109" s="29"/>
      <c r="RH109" s="29"/>
      <c r="RI109" s="29"/>
      <c r="RJ109" s="29"/>
      <c r="RK109" s="29"/>
      <c r="RL109" s="29"/>
      <c r="RM109" s="29"/>
      <c r="RN109" s="29"/>
      <c r="RO109" s="29"/>
      <c r="RP109" s="29"/>
      <c r="RQ109" s="29"/>
      <c r="RR109" s="29"/>
      <c r="RS109" s="29"/>
      <c r="RT109" s="29"/>
      <c r="RU109" s="29"/>
      <c r="RV109" s="29"/>
      <c r="RW109" s="29"/>
      <c r="RX109" s="29"/>
      <c r="RY109" s="29"/>
      <c r="RZ109" s="29"/>
      <c r="SA109" s="29"/>
      <c r="SB109" s="29"/>
      <c r="SC109" s="29"/>
      <c r="SD109" s="29"/>
      <c r="SE109" s="29"/>
      <c r="SF109" s="29"/>
      <c r="SG109" s="29"/>
      <c r="SH109" s="29"/>
      <c r="SI109" s="29"/>
      <c r="SJ109" s="29"/>
      <c r="SK109" s="29"/>
      <c r="SL109" s="29"/>
      <c r="SM109" s="29"/>
      <c r="SN109" s="29"/>
      <c r="SO109" s="29"/>
      <c r="SP109" s="29"/>
      <c r="SQ109" s="29"/>
      <c r="SR109" s="29"/>
      <c r="SS109" s="29"/>
      <c r="ST109" s="29"/>
      <c r="SU109" s="29"/>
      <c r="SV109" s="29"/>
      <c r="SW109" s="29"/>
      <c r="SX109" s="29"/>
      <c r="SY109" s="29"/>
      <c r="SZ109" s="29"/>
      <c r="TA109" s="29"/>
      <c r="TB109" s="29"/>
      <c r="TC109" s="29"/>
      <c r="TD109" s="29"/>
      <c r="TE109" s="29"/>
      <c r="TF109" s="29"/>
      <c r="TG109" s="29"/>
      <c r="TH109" s="29"/>
      <c r="TI109" s="29"/>
      <c r="TJ109" s="29"/>
      <c r="TK109" s="29"/>
      <c r="TL109" s="29"/>
      <c r="TM109" s="29"/>
      <c r="TN109" s="29"/>
      <c r="TO109" s="29"/>
      <c r="TP109" s="29"/>
      <c r="TQ109" s="29"/>
      <c r="TR109" s="29"/>
      <c r="TS109" s="29"/>
      <c r="TT109" s="29"/>
      <c r="TU109" s="29"/>
      <c r="TV109" s="29"/>
      <c r="TW109" s="29"/>
      <c r="TX109" s="29"/>
      <c r="TY109" s="29"/>
      <c r="TZ109" s="29"/>
      <c r="UA109" s="29"/>
      <c r="UB109" s="29"/>
      <c r="UC109" s="29"/>
      <c r="UD109" s="29"/>
      <c r="UE109" s="29"/>
      <c r="UF109" s="29"/>
      <c r="UG109" s="29"/>
      <c r="UH109" s="29"/>
      <c r="UI109" s="29"/>
      <c r="UJ109" s="29"/>
      <c r="UK109" s="29"/>
      <c r="UL109" s="29"/>
      <c r="UM109" s="29"/>
      <c r="UN109" s="29"/>
      <c r="UO109" s="29"/>
      <c r="UP109" s="29"/>
      <c r="UQ109" s="29"/>
      <c r="UR109" s="29"/>
      <c r="US109" s="29"/>
      <c r="UT109" s="29"/>
      <c r="UU109" s="29"/>
      <c r="UV109" s="29"/>
      <c r="UW109" s="29"/>
      <c r="UX109" s="29"/>
      <c r="UY109" s="29"/>
      <c r="UZ109" s="29"/>
      <c r="VA109" s="29"/>
      <c r="VB109" s="29"/>
      <c r="VC109" s="29"/>
      <c r="VD109" s="29"/>
      <c r="VE109" s="29"/>
      <c r="VF109" s="29"/>
      <c r="VG109" s="29"/>
      <c r="VH109" s="29"/>
      <c r="VI109" s="29"/>
      <c r="VJ109" s="29"/>
      <c r="VK109" s="29"/>
      <c r="VL109" s="29"/>
      <c r="VM109" s="29"/>
      <c r="VN109" s="29"/>
      <c r="VO109" s="29"/>
      <c r="VP109" s="29"/>
      <c r="VQ109" s="29"/>
      <c r="VR109" s="29"/>
      <c r="VS109" s="29"/>
      <c r="VT109" s="29"/>
      <c r="VU109" s="29"/>
    </row>
    <row r="110" spans="1:593" s="30" customFormat="1" ht="15.75" hidden="1" customHeight="1" x14ac:dyDescent="0.2">
      <c r="A110" s="25" t="s">
        <v>103</v>
      </c>
      <c r="B110" s="41" t="s">
        <v>330</v>
      </c>
      <c r="C110" s="26" t="s">
        <v>105</v>
      </c>
      <c r="D110" s="24" t="s">
        <v>503</v>
      </c>
      <c r="E110" s="24" t="s">
        <v>504</v>
      </c>
      <c r="F110" s="24"/>
      <c r="G110" s="24" t="s">
        <v>505</v>
      </c>
      <c r="H110" s="24" t="s">
        <v>122</v>
      </c>
      <c r="I110" s="24">
        <v>4</v>
      </c>
      <c r="J110" s="24" t="s">
        <v>506</v>
      </c>
      <c r="K110" s="24" t="s">
        <v>507</v>
      </c>
      <c r="L110" s="27">
        <v>999873331</v>
      </c>
      <c r="M110" s="28" t="s">
        <v>112</v>
      </c>
      <c r="N110" s="28"/>
      <c r="O110" s="27"/>
      <c r="P110" s="27"/>
      <c r="Q110" s="33">
        <f t="shared" si="7"/>
        <v>0</v>
      </c>
      <c r="R110" s="34">
        <f t="shared" si="6"/>
        <v>41</v>
      </c>
      <c r="S110" s="28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7"/>
      <c r="BT110" s="27"/>
      <c r="BU110" s="27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  <c r="QR110" s="29"/>
      <c r="QS110" s="29"/>
      <c r="QT110" s="29"/>
      <c r="QU110" s="29"/>
      <c r="QV110" s="29"/>
      <c r="QW110" s="29"/>
      <c r="QX110" s="29"/>
      <c r="QY110" s="29"/>
      <c r="QZ110" s="29"/>
      <c r="RA110" s="29"/>
      <c r="RB110" s="29"/>
      <c r="RC110" s="29"/>
      <c r="RD110" s="29"/>
      <c r="RE110" s="29"/>
      <c r="RF110" s="29"/>
      <c r="RG110" s="29"/>
      <c r="RH110" s="29"/>
      <c r="RI110" s="29"/>
      <c r="RJ110" s="29"/>
      <c r="RK110" s="29"/>
      <c r="RL110" s="29"/>
      <c r="RM110" s="29"/>
      <c r="RN110" s="29"/>
      <c r="RO110" s="29"/>
      <c r="RP110" s="29"/>
      <c r="RQ110" s="29"/>
      <c r="RR110" s="29"/>
      <c r="RS110" s="29"/>
      <c r="RT110" s="29"/>
      <c r="RU110" s="29"/>
      <c r="RV110" s="29"/>
      <c r="RW110" s="29"/>
      <c r="RX110" s="29"/>
      <c r="RY110" s="29"/>
      <c r="RZ110" s="29"/>
      <c r="SA110" s="29"/>
      <c r="SB110" s="29"/>
      <c r="SC110" s="29"/>
      <c r="SD110" s="29"/>
      <c r="SE110" s="29"/>
      <c r="SF110" s="29"/>
      <c r="SG110" s="29"/>
      <c r="SH110" s="29"/>
      <c r="SI110" s="29"/>
      <c r="SJ110" s="29"/>
      <c r="SK110" s="29"/>
      <c r="SL110" s="29"/>
      <c r="SM110" s="29"/>
      <c r="SN110" s="29"/>
      <c r="SO110" s="29"/>
      <c r="SP110" s="29"/>
      <c r="SQ110" s="29"/>
      <c r="SR110" s="29"/>
      <c r="SS110" s="29"/>
      <c r="ST110" s="29"/>
      <c r="SU110" s="29"/>
      <c r="SV110" s="29"/>
      <c r="SW110" s="29"/>
      <c r="SX110" s="29"/>
      <c r="SY110" s="29"/>
      <c r="SZ110" s="29"/>
      <c r="TA110" s="29"/>
      <c r="TB110" s="29"/>
      <c r="TC110" s="29"/>
      <c r="TD110" s="29"/>
      <c r="TE110" s="29"/>
      <c r="TF110" s="29"/>
      <c r="TG110" s="29"/>
      <c r="TH110" s="29"/>
      <c r="TI110" s="29"/>
      <c r="TJ110" s="29"/>
      <c r="TK110" s="29"/>
      <c r="TL110" s="29"/>
      <c r="TM110" s="29"/>
      <c r="TN110" s="29"/>
      <c r="TO110" s="29"/>
      <c r="TP110" s="29"/>
      <c r="TQ110" s="29"/>
      <c r="TR110" s="29"/>
      <c r="TS110" s="29"/>
      <c r="TT110" s="29"/>
      <c r="TU110" s="29"/>
      <c r="TV110" s="29"/>
      <c r="TW110" s="29"/>
      <c r="TX110" s="29"/>
      <c r="TY110" s="29"/>
      <c r="TZ110" s="29"/>
      <c r="UA110" s="29"/>
      <c r="UB110" s="29"/>
      <c r="UC110" s="29"/>
      <c r="UD110" s="29"/>
      <c r="UE110" s="29"/>
      <c r="UF110" s="29"/>
      <c r="UG110" s="29"/>
      <c r="UH110" s="29"/>
      <c r="UI110" s="29"/>
      <c r="UJ110" s="29"/>
      <c r="UK110" s="29"/>
      <c r="UL110" s="29"/>
      <c r="UM110" s="29"/>
      <c r="UN110" s="29"/>
      <c r="UO110" s="29"/>
      <c r="UP110" s="29"/>
      <c r="UQ110" s="29"/>
      <c r="UR110" s="29"/>
      <c r="US110" s="29"/>
      <c r="UT110" s="29"/>
      <c r="UU110" s="29"/>
      <c r="UV110" s="29"/>
      <c r="UW110" s="29"/>
      <c r="UX110" s="29"/>
      <c r="UY110" s="29"/>
      <c r="UZ110" s="29"/>
      <c r="VA110" s="29"/>
      <c r="VB110" s="29"/>
      <c r="VC110" s="29"/>
      <c r="VD110" s="29"/>
      <c r="VE110" s="29"/>
      <c r="VF110" s="29"/>
      <c r="VG110" s="29"/>
      <c r="VH110" s="29"/>
      <c r="VI110" s="29"/>
      <c r="VJ110" s="29"/>
      <c r="VK110" s="29"/>
      <c r="VL110" s="29"/>
      <c r="VM110" s="29"/>
      <c r="VN110" s="29"/>
      <c r="VO110" s="29"/>
      <c r="VP110" s="29"/>
      <c r="VQ110" s="29"/>
      <c r="VR110" s="29"/>
      <c r="VS110" s="29"/>
      <c r="VT110" s="29"/>
      <c r="VU110" s="29"/>
    </row>
    <row r="111" spans="1:593" s="30" customFormat="1" ht="15.75" hidden="1" customHeight="1" x14ac:dyDescent="0.2">
      <c r="A111" s="25" t="s">
        <v>103</v>
      </c>
      <c r="B111" s="41" t="s">
        <v>330</v>
      </c>
      <c r="C111" s="26" t="s">
        <v>105</v>
      </c>
      <c r="D111" s="24" t="s">
        <v>190</v>
      </c>
      <c r="E111" s="24" t="s">
        <v>191</v>
      </c>
      <c r="F111" s="24"/>
      <c r="G111" s="24" t="s">
        <v>192</v>
      </c>
      <c r="H111" s="24" t="s">
        <v>177</v>
      </c>
      <c r="I111" s="24">
        <v>3</v>
      </c>
      <c r="J111" s="24" t="s">
        <v>178</v>
      </c>
      <c r="K111" s="24" t="s">
        <v>179</v>
      </c>
      <c r="L111" s="27">
        <v>999888013</v>
      </c>
      <c r="M111" s="28" t="s">
        <v>112</v>
      </c>
      <c r="N111" s="28"/>
      <c r="O111" s="27"/>
      <c r="P111" s="27"/>
      <c r="Q111" s="33">
        <f t="shared" si="7"/>
        <v>0</v>
      </c>
      <c r="R111" s="34">
        <f t="shared" si="6"/>
        <v>41</v>
      </c>
      <c r="S111" s="28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7"/>
      <c r="BT111" s="27"/>
      <c r="BU111" s="27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</row>
    <row r="112" spans="1:593" s="30" customFormat="1" ht="15.75" hidden="1" customHeight="1" x14ac:dyDescent="0.2">
      <c r="A112" s="25" t="s">
        <v>103</v>
      </c>
      <c r="B112" s="41" t="s">
        <v>330</v>
      </c>
      <c r="C112" s="26" t="s">
        <v>105</v>
      </c>
      <c r="D112" s="24" t="s">
        <v>508</v>
      </c>
      <c r="E112" s="24" t="s">
        <v>509</v>
      </c>
      <c r="F112" s="31">
        <v>37386</v>
      </c>
      <c r="G112" s="24" t="s">
        <v>510</v>
      </c>
      <c r="H112" s="24" t="s">
        <v>116</v>
      </c>
      <c r="I112" s="25">
        <v>2</v>
      </c>
      <c r="J112" s="24" t="s">
        <v>511</v>
      </c>
      <c r="K112" s="24" t="s">
        <v>512</v>
      </c>
      <c r="L112" s="27">
        <v>999896757</v>
      </c>
      <c r="M112" s="28" t="s">
        <v>112</v>
      </c>
      <c r="N112" s="28"/>
      <c r="O112" s="27"/>
      <c r="P112" s="27"/>
      <c r="Q112" s="33">
        <f t="shared" si="7"/>
        <v>0</v>
      </c>
      <c r="R112" s="34">
        <f t="shared" si="6"/>
        <v>41</v>
      </c>
      <c r="S112" s="28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7"/>
      <c r="BT112" s="27"/>
      <c r="BU112" s="27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</row>
    <row r="113" spans="1:188" s="30" customFormat="1" ht="15.75" hidden="1" customHeight="1" x14ac:dyDescent="0.2">
      <c r="A113" s="25" t="s">
        <v>103</v>
      </c>
      <c r="B113" s="41" t="s">
        <v>330</v>
      </c>
      <c r="C113" s="26" t="s">
        <v>105</v>
      </c>
      <c r="D113" s="24" t="s">
        <v>172</v>
      </c>
      <c r="E113" s="24" t="s">
        <v>173</v>
      </c>
      <c r="F113" s="31">
        <v>37227</v>
      </c>
      <c r="G113" s="24" t="s">
        <v>513</v>
      </c>
      <c r="H113" s="24" t="s">
        <v>116</v>
      </c>
      <c r="I113" s="25">
        <v>2</v>
      </c>
      <c r="J113" s="24" t="s">
        <v>514</v>
      </c>
      <c r="K113" s="24" t="s">
        <v>515</v>
      </c>
      <c r="L113" s="27">
        <v>999808906</v>
      </c>
      <c r="M113" s="28" t="s">
        <v>112</v>
      </c>
      <c r="N113" s="28"/>
      <c r="O113" s="27"/>
      <c r="P113" s="27"/>
      <c r="Q113" s="33">
        <f t="shared" si="7"/>
        <v>0</v>
      </c>
      <c r="R113" s="34">
        <f t="shared" si="6"/>
        <v>41</v>
      </c>
      <c r="S113" s="28"/>
      <c r="T113" s="27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7"/>
      <c r="BT113" s="27"/>
      <c r="BU113" s="27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</row>
    <row r="114" spans="1:188" s="30" customFormat="1" ht="15.75" hidden="1" customHeight="1" x14ac:dyDescent="0.2">
      <c r="A114" s="25" t="s">
        <v>103</v>
      </c>
      <c r="B114" s="41" t="s">
        <v>330</v>
      </c>
      <c r="C114" s="26" t="s">
        <v>105</v>
      </c>
      <c r="D114" s="24" t="s">
        <v>516</v>
      </c>
      <c r="E114" s="24" t="s">
        <v>517</v>
      </c>
      <c r="F114" s="24"/>
      <c r="G114" s="24" t="s">
        <v>518</v>
      </c>
      <c r="H114" s="24" t="s">
        <v>316</v>
      </c>
      <c r="I114" s="24">
        <v>7</v>
      </c>
      <c r="J114" s="24" t="s">
        <v>519</v>
      </c>
      <c r="K114" s="24" t="s">
        <v>520</v>
      </c>
      <c r="L114" s="27">
        <v>999847847</v>
      </c>
      <c r="M114" s="28" t="s">
        <v>112</v>
      </c>
      <c r="N114" s="28" t="b">
        <v>1</v>
      </c>
      <c r="O114" s="27"/>
      <c r="P114" s="27"/>
      <c r="Q114" s="33">
        <f t="shared" si="7"/>
        <v>0</v>
      </c>
      <c r="R114" s="34">
        <f t="shared" si="6"/>
        <v>41</v>
      </c>
      <c r="S114" s="28"/>
      <c r="T114" s="27"/>
      <c r="U114" s="29"/>
      <c r="V114" s="29"/>
      <c r="W114" s="27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7"/>
      <c r="BT114" s="27"/>
      <c r="BU114" s="27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</row>
    <row r="115" spans="1:188" s="30" customFormat="1" ht="15.75" hidden="1" customHeight="1" x14ac:dyDescent="0.2">
      <c r="A115" s="25" t="s">
        <v>103</v>
      </c>
      <c r="B115" s="41" t="s">
        <v>330</v>
      </c>
      <c r="C115" s="26" t="s">
        <v>105</v>
      </c>
      <c r="D115" s="24" t="s">
        <v>148</v>
      </c>
      <c r="E115" s="24" t="s">
        <v>149</v>
      </c>
      <c r="F115" s="24"/>
      <c r="G115" s="24" t="s">
        <v>150</v>
      </c>
      <c r="H115" s="24" t="s">
        <v>122</v>
      </c>
      <c r="I115" s="24">
        <v>4</v>
      </c>
      <c r="J115" s="24" t="s">
        <v>151</v>
      </c>
      <c r="K115" s="24" t="s">
        <v>152</v>
      </c>
      <c r="L115" s="27">
        <v>999863315</v>
      </c>
      <c r="M115" s="28" t="s">
        <v>112</v>
      </c>
      <c r="N115" s="28"/>
      <c r="O115" s="27"/>
      <c r="P115" s="27"/>
      <c r="Q115" s="33">
        <f t="shared" si="7"/>
        <v>0</v>
      </c>
      <c r="R115" s="34">
        <f t="shared" si="6"/>
        <v>41</v>
      </c>
      <c r="S115" s="28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7"/>
      <c r="BT115" s="27"/>
      <c r="BU115" s="27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</row>
    <row r="116" spans="1:188" s="30" customFormat="1" ht="15.75" hidden="1" customHeight="1" x14ac:dyDescent="0.2">
      <c r="A116" s="25" t="s">
        <v>103</v>
      </c>
      <c r="B116" s="41" t="s">
        <v>330</v>
      </c>
      <c r="C116" s="26" t="s">
        <v>105</v>
      </c>
      <c r="D116" s="24" t="s">
        <v>174</v>
      </c>
      <c r="E116" s="24" t="s">
        <v>175</v>
      </c>
      <c r="F116" s="31">
        <v>37390</v>
      </c>
      <c r="G116" s="24" t="s">
        <v>176</v>
      </c>
      <c r="H116" s="24" t="s">
        <v>177</v>
      </c>
      <c r="I116" s="24">
        <v>3</v>
      </c>
      <c r="J116" s="24" t="s">
        <v>178</v>
      </c>
      <c r="K116" s="24" t="s">
        <v>179</v>
      </c>
      <c r="L116" s="27">
        <v>999851570</v>
      </c>
      <c r="M116" s="28" t="s">
        <v>112</v>
      </c>
      <c r="N116" s="28"/>
      <c r="O116" s="27"/>
      <c r="P116" s="27"/>
      <c r="Q116" s="33">
        <f t="shared" si="7"/>
        <v>0</v>
      </c>
      <c r="R116" s="34">
        <f t="shared" si="6"/>
        <v>41</v>
      </c>
      <c r="S116" s="28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7"/>
      <c r="BT116" s="27"/>
      <c r="BU116" s="27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</row>
    <row r="117" spans="1:188" s="30" customFormat="1" ht="15.75" hidden="1" customHeight="1" x14ac:dyDescent="0.2">
      <c r="A117" s="25" t="s">
        <v>103</v>
      </c>
      <c r="B117" s="41" t="s">
        <v>330</v>
      </c>
      <c r="C117" s="26" t="s">
        <v>105</v>
      </c>
      <c r="D117" s="24" t="s">
        <v>299</v>
      </c>
      <c r="E117" s="24" t="s">
        <v>521</v>
      </c>
      <c r="F117" s="24"/>
      <c r="G117" s="24" t="s">
        <v>161</v>
      </c>
      <c r="H117" s="24" t="s">
        <v>109</v>
      </c>
      <c r="I117" s="24">
        <v>6</v>
      </c>
      <c r="J117" s="24" t="s">
        <v>162</v>
      </c>
      <c r="K117" s="24" t="s">
        <v>163</v>
      </c>
      <c r="L117" s="27">
        <v>999896214</v>
      </c>
      <c r="M117" s="28" t="s">
        <v>112</v>
      </c>
      <c r="N117" s="28"/>
      <c r="O117" s="27"/>
      <c r="P117" s="27"/>
      <c r="Q117" s="33">
        <f t="shared" si="7"/>
        <v>0</v>
      </c>
      <c r="R117" s="34">
        <f t="shared" si="6"/>
        <v>41</v>
      </c>
      <c r="S117" s="28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7"/>
      <c r="BT117" s="27"/>
      <c r="BU117" s="27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</row>
    <row r="118" spans="1:188" s="30" customFormat="1" ht="15.75" hidden="1" customHeight="1" x14ac:dyDescent="0.2">
      <c r="A118" s="25" t="s">
        <v>103</v>
      </c>
      <c r="B118" s="41" t="s">
        <v>330</v>
      </c>
      <c r="C118" s="26" t="s">
        <v>105</v>
      </c>
      <c r="D118" s="24" t="s">
        <v>106</v>
      </c>
      <c r="E118" s="24" t="s">
        <v>107</v>
      </c>
      <c r="F118" s="24"/>
      <c r="G118" s="24" t="s">
        <v>108</v>
      </c>
      <c r="H118" s="24" t="s">
        <v>109</v>
      </c>
      <c r="I118" s="24">
        <v>6</v>
      </c>
      <c r="J118" s="24" t="s">
        <v>110</v>
      </c>
      <c r="K118" s="24" t="s">
        <v>111</v>
      </c>
      <c r="L118" s="27">
        <v>999785355</v>
      </c>
      <c r="M118" s="28" t="s">
        <v>112</v>
      </c>
      <c r="N118" s="28"/>
      <c r="O118" s="27"/>
      <c r="P118" s="27"/>
      <c r="Q118" s="33">
        <f t="shared" si="7"/>
        <v>0</v>
      </c>
      <c r="R118" s="34">
        <f t="shared" si="6"/>
        <v>41</v>
      </c>
      <c r="S118" s="28"/>
      <c r="T118" s="27"/>
      <c r="U118" s="29"/>
      <c r="V118" s="29"/>
      <c r="W118" s="27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7"/>
      <c r="BT118" s="27"/>
      <c r="BU118" s="27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</row>
    <row r="119" spans="1:188" s="30" customFormat="1" ht="15.75" hidden="1" customHeight="1" x14ac:dyDescent="0.2">
      <c r="A119" s="25" t="s">
        <v>103</v>
      </c>
      <c r="B119" s="41" t="s">
        <v>330</v>
      </c>
      <c r="C119" s="26" t="s">
        <v>105</v>
      </c>
      <c r="D119" s="24" t="s">
        <v>522</v>
      </c>
      <c r="E119" s="24" t="s">
        <v>523</v>
      </c>
      <c r="F119" s="31">
        <v>37456</v>
      </c>
      <c r="G119" s="24" t="s">
        <v>524</v>
      </c>
      <c r="H119" s="24" t="s">
        <v>109</v>
      </c>
      <c r="I119" s="24">
        <v>6</v>
      </c>
      <c r="J119" s="24" t="s">
        <v>525</v>
      </c>
      <c r="K119" s="24" t="s">
        <v>526</v>
      </c>
      <c r="L119" s="27">
        <v>999869785</v>
      </c>
      <c r="M119" s="28" t="s">
        <v>112</v>
      </c>
      <c r="N119" s="28"/>
      <c r="O119" s="27"/>
      <c r="P119" s="27"/>
      <c r="Q119" s="33">
        <f t="shared" si="7"/>
        <v>0</v>
      </c>
      <c r="R119" s="34">
        <f t="shared" si="6"/>
        <v>41</v>
      </c>
      <c r="S119" s="28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7"/>
      <c r="BT119" s="27"/>
      <c r="BU119" s="27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</row>
    <row r="120" spans="1:188" s="30" customFormat="1" ht="15.75" hidden="1" customHeight="1" x14ac:dyDescent="0.2">
      <c r="A120" s="25" t="s">
        <v>103</v>
      </c>
      <c r="B120" s="41" t="s">
        <v>330</v>
      </c>
      <c r="C120" s="26" t="s">
        <v>105</v>
      </c>
      <c r="D120" s="24" t="s">
        <v>206</v>
      </c>
      <c r="E120" s="24" t="s">
        <v>207</v>
      </c>
      <c r="F120" s="31">
        <v>37385</v>
      </c>
      <c r="G120" s="24" t="s">
        <v>208</v>
      </c>
      <c r="H120" s="24" t="s">
        <v>200</v>
      </c>
      <c r="I120" s="24">
        <v>8</v>
      </c>
      <c r="J120" s="24" t="s">
        <v>209</v>
      </c>
      <c r="K120" s="24" t="s">
        <v>210</v>
      </c>
      <c r="L120" s="27">
        <v>999773541</v>
      </c>
      <c r="M120" s="28" t="s">
        <v>112</v>
      </c>
      <c r="N120" s="28"/>
      <c r="O120" s="27"/>
      <c r="P120" s="27"/>
      <c r="Q120" s="33">
        <f t="shared" si="7"/>
        <v>0</v>
      </c>
      <c r="R120" s="34">
        <f t="shared" si="6"/>
        <v>41</v>
      </c>
      <c r="S120" s="28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7"/>
      <c r="BT120" s="27"/>
      <c r="BU120" s="27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</row>
    <row r="121" spans="1:188" s="30" customFormat="1" ht="15.75" hidden="1" customHeight="1" x14ac:dyDescent="0.2">
      <c r="A121" s="25" t="s">
        <v>103</v>
      </c>
      <c r="B121" s="41" t="s">
        <v>330</v>
      </c>
      <c r="C121" s="26" t="s">
        <v>105</v>
      </c>
      <c r="D121" s="24" t="s">
        <v>527</v>
      </c>
      <c r="E121" s="24" t="s">
        <v>528</v>
      </c>
      <c r="F121" s="31">
        <v>37064</v>
      </c>
      <c r="G121" s="24" t="s">
        <v>529</v>
      </c>
      <c r="H121" s="24" t="s">
        <v>122</v>
      </c>
      <c r="I121" s="24">
        <v>4</v>
      </c>
      <c r="J121" s="24" t="s">
        <v>328</v>
      </c>
      <c r="K121" s="24" t="s">
        <v>530</v>
      </c>
      <c r="L121" s="27">
        <v>999827712</v>
      </c>
      <c r="M121" s="28" t="s">
        <v>112</v>
      </c>
      <c r="N121" s="28"/>
      <c r="O121" s="27"/>
      <c r="P121" s="27"/>
      <c r="Q121" s="33">
        <f t="shared" si="7"/>
        <v>0</v>
      </c>
      <c r="R121" s="34">
        <f t="shared" ref="R121:R152" si="8">RANK(Q121,$Q$57:$Q$126)</f>
        <v>41</v>
      </c>
      <c r="S121" s="28"/>
      <c r="T121" s="27"/>
      <c r="U121" s="29"/>
      <c r="V121" s="29"/>
      <c r="W121" s="27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7"/>
      <c r="BT121" s="27"/>
      <c r="BU121" s="27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</row>
    <row r="122" spans="1:188" s="30" customFormat="1" ht="15.75" hidden="1" customHeight="1" x14ac:dyDescent="0.2">
      <c r="A122" s="25" t="s">
        <v>103</v>
      </c>
      <c r="B122" s="41" t="s">
        <v>330</v>
      </c>
      <c r="C122" s="26" t="s">
        <v>105</v>
      </c>
      <c r="D122" s="24" t="s">
        <v>531</v>
      </c>
      <c r="E122" s="24" t="s">
        <v>532</v>
      </c>
      <c r="F122" s="24"/>
      <c r="G122" s="24" t="s">
        <v>533</v>
      </c>
      <c r="H122" s="24" t="s">
        <v>258</v>
      </c>
      <c r="I122" s="24">
        <v>5</v>
      </c>
      <c r="J122" s="24" t="s">
        <v>534</v>
      </c>
      <c r="K122" s="24" t="s">
        <v>535</v>
      </c>
      <c r="L122" s="27">
        <v>999901841</v>
      </c>
      <c r="M122" s="28" t="s">
        <v>112</v>
      </c>
      <c r="N122" s="28"/>
      <c r="O122" s="27"/>
      <c r="P122" s="27"/>
      <c r="Q122" s="33">
        <f t="shared" si="7"/>
        <v>0</v>
      </c>
      <c r="R122" s="34">
        <f t="shared" si="8"/>
        <v>41</v>
      </c>
      <c r="S122" s="28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7"/>
      <c r="BT122" s="27"/>
      <c r="BU122" s="27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</row>
    <row r="123" spans="1:188" s="30" customFormat="1" ht="15.75" hidden="1" customHeight="1" x14ac:dyDescent="0.2">
      <c r="A123" s="25" t="s">
        <v>103</v>
      </c>
      <c r="B123" s="41" t="s">
        <v>330</v>
      </c>
      <c r="C123" s="26" t="s">
        <v>105</v>
      </c>
      <c r="D123" s="24" t="s">
        <v>536</v>
      </c>
      <c r="E123" s="24" t="s">
        <v>537</v>
      </c>
      <c r="F123" s="24"/>
      <c r="G123" s="24" t="s">
        <v>492</v>
      </c>
      <c r="H123" s="24" t="s">
        <v>145</v>
      </c>
      <c r="I123" s="25">
        <v>2</v>
      </c>
      <c r="J123" s="24" t="s">
        <v>538</v>
      </c>
      <c r="K123" s="24" t="s">
        <v>539</v>
      </c>
      <c r="L123" s="27">
        <v>999750778</v>
      </c>
      <c r="M123" s="28" t="s">
        <v>112</v>
      </c>
      <c r="N123" s="28"/>
      <c r="O123" s="27"/>
      <c r="P123" s="27"/>
      <c r="Q123" s="33">
        <f t="shared" si="7"/>
        <v>0</v>
      </c>
      <c r="R123" s="34">
        <f t="shared" si="8"/>
        <v>41</v>
      </c>
      <c r="S123" s="28"/>
      <c r="T123" s="27"/>
      <c r="U123" s="29"/>
      <c r="V123" s="29"/>
      <c r="W123" s="27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7"/>
      <c r="BT123" s="27"/>
      <c r="BU123" s="27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</row>
    <row r="124" spans="1:188" s="30" customFormat="1" ht="15.75" hidden="1" customHeight="1" x14ac:dyDescent="0.2">
      <c r="A124" s="25" t="s">
        <v>103</v>
      </c>
      <c r="B124" s="41" t="s">
        <v>330</v>
      </c>
      <c r="C124" s="26" t="s">
        <v>105</v>
      </c>
      <c r="D124" s="24" t="s">
        <v>540</v>
      </c>
      <c r="E124" s="24" t="s">
        <v>541</v>
      </c>
      <c r="F124" s="24"/>
      <c r="G124" s="24" t="s">
        <v>542</v>
      </c>
      <c r="H124" s="24" t="s">
        <v>133</v>
      </c>
      <c r="I124" s="24">
        <v>1</v>
      </c>
      <c r="J124" s="24" t="s">
        <v>543</v>
      </c>
      <c r="K124" s="24" t="s">
        <v>135</v>
      </c>
      <c r="L124" s="27">
        <v>999857862</v>
      </c>
      <c r="M124" s="28" t="s">
        <v>112</v>
      </c>
      <c r="N124" s="28"/>
      <c r="O124" s="27"/>
      <c r="P124" s="27"/>
      <c r="Q124" s="33">
        <f t="shared" si="7"/>
        <v>0</v>
      </c>
      <c r="R124" s="34">
        <f t="shared" si="8"/>
        <v>41</v>
      </c>
      <c r="S124" s="28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7"/>
      <c r="BT124" s="27"/>
      <c r="BU124" s="27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</row>
    <row r="125" spans="1:188" s="30" customFormat="1" ht="15.75" hidden="1" customHeight="1" x14ac:dyDescent="0.2">
      <c r="A125" s="25" t="s">
        <v>103</v>
      </c>
      <c r="B125" s="41" t="s">
        <v>330</v>
      </c>
      <c r="C125" s="26" t="s">
        <v>105</v>
      </c>
      <c r="D125" s="24" t="s">
        <v>544</v>
      </c>
      <c r="E125" s="24" t="s">
        <v>545</v>
      </c>
      <c r="F125" s="24"/>
      <c r="G125" s="24" t="s">
        <v>546</v>
      </c>
      <c r="H125" s="24" t="s">
        <v>116</v>
      </c>
      <c r="I125" s="25">
        <v>2</v>
      </c>
      <c r="J125" s="24" t="s">
        <v>547</v>
      </c>
      <c r="K125" s="24" t="s">
        <v>548</v>
      </c>
      <c r="L125" s="27">
        <v>999727032</v>
      </c>
      <c r="M125" s="28" t="s">
        <v>112</v>
      </c>
      <c r="N125" s="28"/>
      <c r="O125" s="27"/>
      <c r="P125" s="27"/>
      <c r="Q125" s="33">
        <f t="shared" si="7"/>
        <v>0</v>
      </c>
      <c r="R125" s="34">
        <f t="shared" si="8"/>
        <v>41</v>
      </c>
      <c r="S125" s="28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7"/>
      <c r="BT125" s="27"/>
      <c r="BU125" s="27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</row>
    <row r="126" spans="1:188" s="30" customFormat="1" ht="15.75" hidden="1" customHeight="1" x14ac:dyDescent="0.2">
      <c r="A126" s="25" t="s">
        <v>103</v>
      </c>
      <c r="B126" s="41" t="s">
        <v>330</v>
      </c>
      <c r="C126" s="26" t="s">
        <v>105</v>
      </c>
      <c r="D126" s="24" t="s">
        <v>549</v>
      </c>
      <c r="E126" s="24" t="s">
        <v>550</v>
      </c>
      <c r="F126" s="24"/>
      <c r="G126" s="24" t="s">
        <v>551</v>
      </c>
      <c r="H126" s="24" t="s">
        <v>426</v>
      </c>
      <c r="I126" s="24">
        <v>7</v>
      </c>
      <c r="J126" s="24" t="s">
        <v>474</v>
      </c>
      <c r="K126" s="24" t="s">
        <v>475</v>
      </c>
      <c r="L126" s="27">
        <v>999860155</v>
      </c>
      <c r="M126" s="28" t="s">
        <v>112</v>
      </c>
      <c r="N126" s="28"/>
      <c r="O126" s="27"/>
      <c r="P126" s="27"/>
      <c r="Q126" s="33">
        <f t="shared" si="7"/>
        <v>0</v>
      </c>
      <c r="R126" s="34">
        <f t="shared" si="8"/>
        <v>41</v>
      </c>
      <c r="S126" s="28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7"/>
      <c r="BT126" s="27"/>
      <c r="BU126" s="27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</row>
    <row r="127" spans="1:188" s="30" customFormat="1" ht="15.75" customHeight="1" x14ac:dyDescent="0.2">
      <c r="A127" s="25"/>
      <c r="B127" s="41"/>
      <c r="C127" s="26"/>
      <c r="D127" s="24"/>
      <c r="E127" s="24"/>
      <c r="F127" s="24"/>
      <c r="G127" s="24"/>
      <c r="H127" s="24"/>
      <c r="I127" s="24"/>
      <c r="J127" s="24"/>
      <c r="K127" s="24"/>
      <c r="L127" s="27"/>
      <c r="M127" s="28"/>
      <c r="N127" s="28"/>
      <c r="O127" s="27"/>
      <c r="P127" s="27"/>
      <c r="Q127" s="33"/>
      <c r="R127" s="34"/>
      <c r="S127" s="28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7"/>
      <c r="BT127" s="27"/>
      <c r="BU127" s="27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</row>
    <row r="128" spans="1:188" s="30" customFormat="1" ht="15.75" customHeight="1" x14ac:dyDescent="0.2">
      <c r="A128" s="25"/>
      <c r="B128" s="41"/>
      <c r="C128" s="26"/>
      <c r="D128" s="24"/>
      <c r="E128" s="24"/>
      <c r="F128" s="24"/>
      <c r="G128" s="24"/>
      <c r="H128" s="24"/>
      <c r="I128" s="24"/>
      <c r="J128" s="24"/>
      <c r="K128" s="24"/>
      <c r="L128" s="27"/>
      <c r="M128" s="28"/>
      <c r="N128" s="28"/>
      <c r="O128" s="27"/>
      <c r="P128" s="27"/>
      <c r="Q128" s="33"/>
      <c r="R128" s="34"/>
      <c r="S128" s="28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7"/>
      <c r="BT128" s="27"/>
      <c r="BU128" s="27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</row>
    <row r="129" spans="1:593" s="30" customFormat="1" ht="15.75" customHeight="1" x14ac:dyDescent="0.2">
      <c r="A129" s="25" t="s">
        <v>103</v>
      </c>
      <c r="B129" s="41" t="s">
        <v>552</v>
      </c>
      <c r="C129" s="26" t="s">
        <v>105</v>
      </c>
      <c r="D129" s="24" t="s">
        <v>553</v>
      </c>
      <c r="E129" s="24" t="s">
        <v>554</v>
      </c>
      <c r="F129" s="31">
        <v>37583</v>
      </c>
      <c r="G129" s="24" t="s">
        <v>555</v>
      </c>
      <c r="H129" s="24" t="s">
        <v>109</v>
      </c>
      <c r="I129" s="24">
        <v>6</v>
      </c>
      <c r="J129" s="24" t="s">
        <v>253</v>
      </c>
      <c r="K129" s="24" t="s">
        <v>254</v>
      </c>
      <c r="L129" s="27">
        <v>999860897</v>
      </c>
      <c r="M129" s="28" t="s">
        <v>112</v>
      </c>
      <c r="N129" s="28" t="b">
        <v>1</v>
      </c>
      <c r="O129" s="27"/>
      <c r="P129" s="27"/>
      <c r="Q129" s="33">
        <f>450+(SUM(T129:ED129))</f>
        <v>1921.94</v>
      </c>
      <c r="R129" s="34">
        <f t="shared" ref="R129:R169" si="9">RANK(Q129,$Q$129:$Q$236)</f>
        <v>1</v>
      </c>
      <c r="S129" s="28"/>
      <c r="T129" s="27"/>
      <c r="U129" s="27"/>
      <c r="V129" s="27"/>
      <c r="W129" s="27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U129" s="29">
        <v>31.8</v>
      </c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>
        <v>300</v>
      </c>
      <c r="BG129" s="29">
        <v>400</v>
      </c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7">
        <v>60</v>
      </c>
      <c r="BT129" s="27"/>
      <c r="BU129" s="27">
        <v>66.64</v>
      </c>
      <c r="BV129" s="29"/>
      <c r="BW129" s="29"/>
      <c r="BX129" s="29"/>
      <c r="BY129" s="29"/>
      <c r="BZ129" s="29"/>
      <c r="CA129" s="29"/>
      <c r="CB129" s="29"/>
      <c r="CC129" s="29"/>
      <c r="CD129" s="29">
        <v>66.599999999999994</v>
      </c>
      <c r="CE129" s="29"/>
      <c r="CF129" s="29"/>
      <c r="CG129" s="29"/>
      <c r="CH129" s="29"/>
      <c r="CI129" s="29"/>
      <c r="CJ129" s="29"/>
      <c r="CK129" s="29"/>
      <c r="CL129" s="29"/>
      <c r="CM129" s="29"/>
      <c r="CN129" s="29">
        <v>70.8</v>
      </c>
      <c r="CO129" s="29"/>
      <c r="CP129" s="29"/>
      <c r="CQ129" s="29"/>
      <c r="CR129" s="29"/>
      <c r="CS129" s="29"/>
      <c r="CT129" s="29">
        <v>54</v>
      </c>
      <c r="CU129" s="29"/>
      <c r="CV129" s="29"/>
      <c r="CW129" s="29">
        <v>150</v>
      </c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>
        <v>272.10000000000002</v>
      </c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</row>
    <row r="130" spans="1:593" s="30" customFormat="1" ht="15.75" customHeight="1" x14ac:dyDescent="0.2">
      <c r="A130" s="25" t="s">
        <v>103</v>
      </c>
      <c r="B130" s="41" t="s">
        <v>552</v>
      </c>
      <c r="C130" s="26" t="s">
        <v>105</v>
      </c>
      <c r="D130" s="24" t="s">
        <v>561</v>
      </c>
      <c r="E130" s="24" t="s">
        <v>562</v>
      </c>
      <c r="F130" s="24"/>
      <c r="G130" s="24" t="s">
        <v>439</v>
      </c>
      <c r="H130" s="24" t="s">
        <v>177</v>
      </c>
      <c r="I130" s="24">
        <v>3</v>
      </c>
      <c r="J130" s="24" t="s">
        <v>440</v>
      </c>
      <c r="K130" s="24" t="s">
        <v>441</v>
      </c>
      <c r="L130" s="27">
        <v>999776745</v>
      </c>
      <c r="M130" s="28" t="s">
        <v>112</v>
      </c>
      <c r="N130" s="28" t="b">
        <v>1</v>
      </c>
      <c r="O130" s="27"/>
      <c r="P130" s="27"/>
      <c r="Q130" s="33">
        <f t="shared" ref="Q130:Q164" si="10">SUM(T130:ED130)</f>
        <v>384.2</v>
      </c>
      <c r="R130" s="34">
        <f t="shared" si="9"/>
        <v>2</v>
      </c>
      <c r="S130" s="28"/>
      <c r="T130" s="27">
        <v>45.3</v>
      </c>
      <c r="U130" s="27"/>
      <c r="V130" s="27"/>
      <c r="W130" s="27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>
        <v>45.3</v>
      </c>
      <c r="BH130" s="29"/>
      <c r="BI130" s="29"/>
      <c r="BJ130" s="29">
        <v>20</v>
      </c>
      <c r="BK130" s="29"/>
      <c r="BL130" s="29"/>
      <c r="BM130" s="29"/>
      <c r="BN130" s="29"/>
      <c r="BO130" s="29"/>
      <c r="BP130" s="29"/>
      <c r="BQ130" s="29"/>
      <c r="BR130" s="29"/>
      <c r="BS130" s="27"/>
      <c r="BT130" s="27"/>
      <c r="BU130" s="27">
        <v>47.6</v>
      </c>
      <c r="BV130" s="29"/>
      <c r="BW130" s="29"/>
      <c r="BX130" s="29"/>
      <c r="BY130" s="29"/>
      <c r="BZ130" s="29"/>
      <c r="CA130" s="29"/>
      <c r="CB130" s="29"/>
      <c r="CC130" s="29"/>
      <c r="CD130" s="29"/>
      <c r="CE130" s="29">
        <v>60</v>
      </c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>
        <v>106</v>
      </c>
      <c r="CV130" s="29"/>
      <c r="CW130" s="29"/>
      <c r="CX130" s="29"/>
      <c r="CY130" s="29"/>
      <c r="CZ130" s="29"/>
      <c r="DA130" s="29">
        <v>60</v>
      </c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</row>
    <row r="131" spans="1:593" s="30" customFormat="1" ht="15.75" customHeight="1" x14ac:dyDescent="0.2">
      <c r="A131" s="25" t="s">
        <v>103</v>
      </c>
      <c r="B131" s="41" t="s">
        <v>552</v>
      </c>
      <c r="C131" s="26" t="s">
        <v>105</v>
      </c>
      <c r="D131" s="24" t="s">
        <v>432</v>
      </c>
      <c r="E131" s="24" t="s">
        <v>433</v>
      </c>
      <c r="F131" s="31">
        <v>37336</v>
      </c>
      <c r="G131" s="24" t="s">
        <v>557</v>
      </c>
      <c r="H131" s="24" t="s">
        <v>351</v>
      </c>
      <c r="I131" s="25">
        <v>2</v>
      </c>
      <c r="J131" s="24" t="s">
        <v>352</v>
      </c>
      <c r="K131" s="24" t="s">
        <v>353</v>
      </c>
      <c r="L131" s="27">
        <v>999856063</v>
      </c>
      <c r="M131" s="28" t="s">
        <v>112</v>
      </c>
      <c r="N131" s="28"/>
      <c r="O131" s="27"/>
      <c r="P131" s="27"/>
      <c r="Q131" s="33">
        <f t="shared" si="10"/>
        <v>378.67</v>
      </c>
      <c r="R131" s="34">
        <f t="shared" si="9"/>
        <v>3</v>
      </c>
      <c r="S131" s="28"/>
      <c r="T131" s="27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>
        <v>21</v>
      </c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>
        <v>45.3</v>
      </c>
      <c r="BG131" s="29"/>
      <c r="BH131" s="29"/>
      <c r="BI131" s="29">
        <v>66</v>
      </c>
      <c r="BJ131" s="29"/>
      <c r="BK131" s="29"/>
      <c r="BL131" s="29"/>
      <c r="BM131" s="29"/>
      <c r="BN131" s="29"/>
      <c r="BO131" s="29"/>
      <c r="BP131" s="29"/>
      <c r="BQ131" s="29"/>
      <c r="BR131" s="29"/>
      <c r="BS131" s="27"/>
      <c r="BT131" s="27"/>
      <c r="BU131" s="27">
        <v>119</v>
      </c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>
        <v>40.119999999999997</v>
      </c>
      <c r="CO131" s="29">
        <v>40</v>
      </c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>
        <v>47.25</v>
      </c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</row>
    <row r="132" spans="1:593" s="30" customFormat="1" ht="15.75" customHeight="1" x14ac:dyDescent="0.2">
      <c r="A132" s="25" t="s">
        <v>103</v>
      </c>
      <c r="B132" s="41" t="s">
        <v>552</v>
      </c>
      <c r="C132" s="26" t="s">
        <v>105</v>
      </c>
      <c r="D132" s="24" t="s">
        <v>556</v>
      </c>
      <c r="E132" s="24" t="s">
        <v>131</v>
      </c>
      <c r="F132" s="24"/>
      <c r="G132" s="24" t="s">
        <v>132</v>
      </c>
      <c r="H132" s="24" t="s">
        <v>133</v>
      </c>
      <c r="I132" s="24">
        <v>1</v>
      </c>
      <c r="J132" s="24" t="s">
        <v>134</v>
      </c>
      <c r="K132" s="24" t="s">
        <v>135</v>
      </c>
      <c r="L132" s="27">
        <v>999714610</v>
      </c>
      <c r="M132" s="28" t="s">
        <v>112</v>
      </c>
      <c r="N132" s="28" t="b">
        <v>1</v>
      </c>
      <c r="O132" s="27"/>
      <c r="P132" s="27"/>
      <c r="Q132" s="33">
        <f t="shared" si="10"/>
        <v>309.14</v>
      </c>
      <c r="R132" s="34">
        <f t="shared" si="9"/>
        <v>4</v>
      </c>
      <c r="S132" s="28"/>
      <c r="T132" s="27">
        <v>45.3</v>
      </c>
      <c r="U132" s="27"/>
      <c r="V132" s="27"/>
      <c r="W132" s="27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>
        <v>65.400000000000006</v>
      </c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>
        <v>31.8</v>
      </c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7"/>
      <c r="BT132" s="27"/>
      <c r="BU132" s="27">
        <v>66.64</v>
      </c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>
        <v>60</v>
      </c>
      <c r="CI132" s="29">
        <v>40</v>
      </c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  <c r="QR132" s="29"/>
      <c r="QS132" s="29"/>
      <c r="QT132" s="29"/>
      <c r="QU132" s="29"/>
      <c r="QV132" s="29"/>
      <c r="QW132" s="29"/>
      <c r="QX132" s="29"/>
      <c r="QY132" s="29"/>
      <c r="QZ132" s="29"/>
      <c r="RA132" s="29"/>
      <c r="RB132" s="29"/>
      <c r="RC132" s="29"/>
      <c r="RD132" s="29"/>
      <c r="RE132" s="29"/>
      <c r="RF132" s="29"/>
      <c r="RG132" s="29"/>
      <c r="RH132" s="29"/>
      <c r="RI132" s="29"/>
      <c r="RJ132" s="29"/>
      <c r="RK132" s="29"/>
      <c r="RL132" s="29"/>
      <c r="RM132" s="29"/>
      <c r="RN132" s="29"/>
      <c r="RO132" s="29"/>
      <c r="RP132" s="29"/>
      <c r="RQ132" s="29"/>
      <c r="RR132" s="29"/>
      <c r="RS132" s="29"/>
      <c r="RT132" s="29"/>
      <c r="RU132" s="29"/>
      <c r="RV132" s="29"/>
      <c r="RW132" s="29"/>
      <c r="RX132" s="29"/>
      <c r="RY132" s="29"/>
      <c r="RZ132" s="29"/>
      <c r="SA132" s="29"/>
      <c r="SB132" s="29"/>
      <c r="SC132" s="29"/>
      <c r="SD132" s="29"/>
      <c r="SE132" s="29"/>
      <c r="SF132" s="29"/>
      <c r="SG132" s="29"/>
      <c r="SH132" s="29"/>
      <c r="SI132" s="29"/>
      <c r="SJ132" s="29"/>
      <c r="SK132" s="29"/>
      <c r="SL132" s="29"/>
      <c r="SM132" s="29"/>
      <c r="SN132" s="29"/>
      <c r="SO132" s="29"/>
      <c r="SP132" s="29"/>
      <c r="SQ132" s="29"/>
      <c r="SR132" s="29"/>
      <c r="SS132" s="29"/>
      <c r="ST132" s="29"/>
      <c r="SU132" s="29"/>
      <c r="SV132" s="29"/>
      <c r="SW132" s="29"/>
      <c r="SX132" s="29"/>
      <c r="SY132" s="29"/>
      <c r="SZ132" s="29"/>
      <c r="TA132" s="29"/>
      <c r="TB132" s="29"/>
      <c r="TC132" s="29"/>
      <c r="TD132" s="29"/>
      <c r="TE132" s="29"/>
      <c r="TF132" s="29"/>
      <c r="TG132" s="29"/>
      <c r="TH132" s="29"/>
      <c r="TI132" s="29"/>
      <c r="TJ132" s="29"/>
      <c r="TK132" s="29"/>
      <c r="TL132" s="29"/>
      <c r="TM132" s="29"/>
      <c r="TN132" s="29"/>
      <c r="TO132" s="29"/>
      <c r="TP132" s="29"/>
      <c r="TQ132" s="29"/>
      <c r="TR132" s="29"/>
      <c r="TS132" s="29"/>
      <c r="TT132" s="29"/>
      <c r="TU132" s="29"/>
      <c r="TV132" s="29"/>
      <c r="TW132" s="29"/>
      <c r="TX132" s="29"/>
      <c r="TY132" s="29"/>
      <c r="TZ132" s="29"/>
      <c r="UA132" s="29"/>
      <c r="UB132" s="29"/>
      <c r="UC132" s="29"/>
      <c r="UD132" s="29"/>
      <c r="UE132" s="29"/>
      <c r="UF132" s="29"/>
      <c r="UG132" s="29"/>
      <c r="UH132" s="29"/>
      <c r="UI132" s="29"/>
      <c r="UJ132" s="29"/>
      <c r="UK132" s="29"/>
      <c r="UL132" s="29"/>
      <c r="UM132" s="29"/>
      <c r="UN132" s="29"/>
      <c r="UO132" s="29"/>
      <c r="UP132" s="29"/>
      <c r="UQ132" s="29"/>
      <c r="UR132" s="29"/>
      <c r="US132" s="29"/>
      <c r="UT132" s="29"/>
      <c r="UU132" s="29"/>
      <c r="UV132" s="29"/>
      <c r="UW132" s="29"/>
      <c r="UX132" s="29"/>
      <c r="UY132" s="29"/>
      <c r="UZ132" s="29"/>
      <c r="VA132" s="29"/>
      <c r="VB132" s="29"/>
      <c r="VC132" s="29"/>
      <c r="VD132" s="29"/>
      <c r="VE132" s="29"/>
      <c r="VF132" s="29"/>
      <c r="VG132" s="29"/>
      <c r="VH132" s="29"/>
      <c r="VI132" s="29"/>
      <c r="VJ132" s="29"/>
      <c r="VK132" s="29"/>
      <c r="VL132" s="29"/>
      <c r="VM132" s="29"/>
      <c r="VN132" s="29"/>
      <c r="VO132" s="29"/>
      <c r="VP132" s="29"/>
      <c r="VQ132" s="29"/>
      <c r="VR132" s="29"/>
      <c r="VS132" s="29"/>
      <c r="VT132" s="29"/>
      <c r="VU132" s="29"/>
    </row>
    <row r="133" spans="1:593" s="30" customFormat="1" ht="15.75" customHeight="1" x14ac:dyDescent="0.2">
      <c r="A133" s="25" t="s">
        <v>103</v>
      </c>
      <c r="B133" s="41" t="s">
        <v>552</v>
      </c>
      <c r="C133" s="26" t="s">
        <v>105</v>
      </c>
      <c r="D133" s="24" t="s">
        <v>558</v>
      </c>
      <c r="E133" s="24" t="s">
        <v>559</v>
      </c>
      <c r="F133" s="24"/>
      <c r="G133" s="24" t="s">
        <v>560</v>
      </c>
      <c r="H133" s="24" t="s">
        <v>322</v>
      </c>
      <c r="I133" s="24">
        <v>5</v>
      </c>
      <c r="J133" s="24" t="s">
        <v>162</v>
      </c>
      <c r="K133" s="24" t="s">
        <v>163</v>
      </c>
      <c r="L133" s="27">
        <v>999708640</v>
      </c>
      <c r="M133" s="28" t="s">
        <v>112</v>
      </c>
      <c r="N133" s="28"/>
      <c r="O133" s="27"/>
      <c r="P133" s="27"/>
      <c r="Q133" s="33">
        <f t="shared" si="10"/>
        <v>243</v>
      </c>
      <c r="R133" s="34">
        <f t="shared" si="9"/>
        <v>5</v>
      </c>
      <c r="S133" s="28"/>
      <c r="T133" s="27">
        <v>64.8</v>
      </c>
      <c r="U133" s="27"/>
      <c r="V133" s="29"/>
      <c r="W133" s="27"/>
      <c r="X133" s="29"/>
      <c r="Y133" s="27">
        <v>63.45</v>
      </c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>
        <v>64.8</v>
      </c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7"/>
      <c r="BT133" s="27"/>
      <c r="BU133" s="27"/>
      <c r="BV133" s="29"/>
      <c r="BW133" s="29"/>
      <c r="BX133" s="29"/>
      <c r="BY133" s="29"/>
      <c r="BZ133" s="29"/>
      <c r="CA133" s="29"/>
      <c r="CB133" s="29"/>
      <c r="CC133" s="29"/>
      <c r="CD133" s="29">
        <v>49.95</v>
      </c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  <c r="QR133" s="29"/>
      <c r="QS133" s="29"/>
      <c r="QT133" s="29"/>
      <c r="QU133" s="29"/>
      <c r="QV133" s="29"/>
      <c r="QW133" s="29"/>
      <c r="QX133" s="29"/>
      <c r="QY133" s="29"/>
      <c r="QZ133" s="29"/>
      <c r="RA133" s="29"/>
      <c r="RB133" s="29"/>
      <c r="RC133" s="29"/>
      <c r="RD133" s="29"/>
      <c r="RE133" s="29"/>
      <c r="RF133" s="29"/>
      <c r="RG133" s="29"/>
      <c r="RH133" s="29"/>
      <c r="RI133" s="29"/>
      <c r="RJ133" s="29"/>
      <c r="RK133" s="29"/>
      <c r="RL133" s="29"/>
      <c r="RM133" s="29"/>
      <c r="RN133" s="29"/>
      <c r="RO133" s="29"/>
      <c r="RP133" s="29"/>
      <c r="RQ133" s="29"/>
      <c r="RR133" s="29"/>
      <c r="RS133" s="29"/>
      <c r="RT133" s="29"/>
      <c r="RU133" s="29"/>
      <c r="RV133" s="29"/>
      <c r="RW133" s="29"/>
      <c r="RX133" s="29"/>
      <c r="RY133" s="29"/>
      <c r="RZ133" s="29"/>
      <c r="SA133" s="29"/>
      <c r="SB133" s="29"/>
      <c r="SC133" s="29"/>
      <c r="SD133" s="29"/>
      <c r="SE133" s="29"/>
      <c r="SF133" s="29"/>
      <c r="SG133" s="29"/>
      <c r="SH133" s="29"/>
      <c r="SI133" s="29"/>
      <c r="SJ133" s="29"/>
      <c r="SK133" s="29"/>
      <c r="SL133" s="29"/>
      <c r="SM133" s="29"/>
      <c r="SN133" s="29"/>
      <c r="SO133" s="29"/>
      <c r="SP133" s="29"/>
      <c r="SQ133" s="29"/>
      <c r="SR133" s="29"/>
      <c r="SS133" s="29"/>
      <c r="ST133" s="29"/>
      <c r="SU133" s="29"/>
      <c r="SV133" s="29"/>
      <c r="SW133" s="29"/>
      <c r="SX133" s="29"/>
      <c r="SY133" s="29"/>
      <c r="SZ133" s="29"/>
      <c r="TA133" s="29"/>
      <c r="TB133" s="29"/>
      <c r="TC133" s="29"/>
      <c r="TD133" s="29"/>
      <c r="TE133" s="29"/>
      <c r="TF133" s="29"/>
      <c r="TG133" s="29"/>
      <c r="TH133" s="29"/>
      <c r="TI133" s="29"/>
      <c r="TJ133" s="29"/>
      <c r="TK133" s="29"/>
      <c r="TL133" s="29"/>
      <c r="TM133" s="29"/>
      <c r="TN133" s="29"/>
      <c r="TO133" s="29"/>
      <c r="TP133" s="29"/>
      <c r="TQ133" s="29"/>
      <c r="TR133" s="29"/>
      <c r="TS133" s="29"/>
      <c r="TT133" s="29"/>
      <c r="TU133" s="29"/>
      <c r="TV133" s="29"/>
      <c r="TW133" s="29"/>
      <c r="TX133" s="29"/>
      <c r="TY133" s="29"/>
      <c r="TZ133" s="29"/>
      <c r="UA133" s="29"/>
      <c r="UB133" s="29"/>
      <c r="UC133" s="29"/>
      <c r="UD133" s="29"/>
      <c r="UE133" s="29"/>
      <c r="UF133" s="29"/>
      <c r="UG133" s="29"/>
      <c r="UH133" s="29"/>
      <c r="UI133" s="29"/>
      <c r="UJ133" s="29"/>
      <c r="UK133" s="29"/>
      <c r="UL133" s="29"/>
      <c r="UM133" s="29"/>
      <c r="UN133" s="29"/>
      <c r="UO133" s="29"/>
      <c r="UP133" s="29"/>
      <c r="UQ133" s="29"/>
      <c r="UR133" s="29"/>
      <c r="US133" s="29"/>
      <c r="UT133" s="29"/>
      <c r="UU133" s="29"/>
      <c r="UV133" s="29"/>
      <c r="UW133" s="29"/>
      <c r="UX133" s="29"/>
      <c r="UY133" s="29"/>
      <c r="UZ133" s="29"/>
      <c r="VA133" s="29"/>
      <c r="VB133" s="29"/>
      <c r="VC133" s="29"/>
      <c r="VD133" s="29"/>
      <c r="VE133" s="29"/>
      <c r="VF133" s="29"/>
      <c r="VG133" s="29"/>
      <c r="VH133" s="29"/>
      <c r="VI133" s="29"/>
      <c r="VJ133" s="29"/>
      <c r="VK133" s="29"/>
      <c r="VL133" s="29"/>
      <c r="VM133" s="29"/>
      <c r="VN133" s="29"/>
      <c r="VO133" s="29"/>
      <c r="VP133" s="29"/>
      <c r="VQ133" s="29"/>
      <c r="VR133" s="29"/>
      <c r="VS133" s="29"/>
      <c r="VT133" s="29"/>
      <c r="VU133" s="29"/>
    </row>
    <row r="134" spans="1:593" s="30" customFormat="1" ht="15.75" customHeight="1" x14ac:dyDescent="0.2">
      <c r="A134" s="25" t="s">
        <v>103</v>
      </c>
      <c r="B134" s="41" t="s">
        <v>552</v>
      </c>
      <c r="C134" s="26" t="s">
        <v>105</v>
      </c>
      <c r="D134" s="24" t="s">
        <v>423</v>
      </c>
      <c r="E134" s="24" t="s">
        <v>563</v>
      </c>
      <c r="F134" s="24"/>
      <c r="G134" s="24" t="s">
        <v>564</v>
      </c>
      <c r="H134" s="24" t="s">
        <v>116</v>
      </c>
      <c r="I134" s="25">
        <v>2</v>
      </c>
      <c r="J134" s="24" t="s">
        <v>565</v>
      </c>
      <c r="K134" s="24" t="s">
        <v>566</v>
      </c>
      <c r="L134" s="27">
        <v>999743410</v>
      </c>
      <c r="M134" s="28" t="s">
        <v>112</v>
      </c>
      <c r="N134" s="28" t="b">
        <v>1</v>
      </c>
      <c r="O134" s="27"/>
      <c r="P134" s="27"/>
      <c r="Q134" s="33">
        <f t="shared" si="10"/>
        <v>217.2</v>
      </c>
      <c r="R134" s="34">
        <f t="shared" si="9"/>
        <v>6</v>
      </c>
      <c r="S134" s="28"/>
      <c r="T134" s="27">
        <v>64.8</v>
      </c>
      <c r="U134" s="27"/>
      <c r="V134" s="27"/>
      <c r="W134" s="27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>
        <v>45.3</v>
      </c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7"/>
      <c r="BT134" s="27"/>
      <c r="BU134" s="27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>
        <v>53.1</v>
      </c>
      <c r="CO134" s="29"/>
      <c r="CP134" s="29"/>
      <c r="CQ134" s="29">
        <v>54</v>
      </c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</row>
    <row r="135" spans="1:593" s="30" customFormat="1" ht="15.75" customHeight="1" x14ac:dyDescent="0.2">
      <c r="A135" s="25" t="s">
        <v>103</v>
      </c>
      <c r="B135" s="41" t="s">
        <v>552</v>
      </c>
      <c r="C135" s="26" t="s">
        <v>105</v>
      </c>
      <c r="D135" s="24" t="s">
        <v>498</v>
      </c>
      <c r="E135" s="24" t="s">
        <v>567</v>
      </c>
      <c r="F135" s="31">
        <v>37239</v>
      </c>
      <c r="G135" s="24" t="s">
        <v>568</v>
      </c>
      <c r="H135" s="24" t="s">
        <v>310</v>
      </c>
      <c r="I135" s="24">
        <v>5</v>
      </c>
      <c r="J135" s="24" t="s">
        <v>569</v>
      </c>
      <c r="K135" s="24" t="s">
        <v>570</v>
      </c>
      <c r="L135" s="27">
        <v>999849372</v>
      </c>
      <c r="M135" s="28" t="s">
        <v>112</v>
      </c>
      <c r="N135" s="28"/>
      <c r="O135" s="27"/>
      <c r="P135" s="27"/>
      <c r="Q135" s="33">
        <f t="shared" si="10"/>
        <v>170</v>
      </c>
      <c r="R135" s="34">
        <f t="shared" si="9"/>
        <v>7</v>
      </c>
      <c r="S135" s="28"/>
      <c r="T135" s="27">
        <v>10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7"/>
      <c r="BT135" s="27">
        <v>60</v>
      </c>
      <c r="BU135" s="27"/>
      <c r="BV135" s="29"/>
      <c r="BW135" s="29"/>
      <c r="BX135" s="29"/>
      <c r="BY135" s="29"/>
      <c r="BZ135" s="29"/>
      <c r="CA135" s="29">
        <v>60</v>
      </c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>
        <v>40</v>
      </c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</row>
    <row r="136" spans="1:593" s="30" customFormat="1" ht="15.75" customHeight="1" x14ac:dyDescent="0.2">
      <c r="A136" s="25" t="s">
        <v>103</v>
      </c>
      <c r="B136" s="41" t="s">
        <v>552</v>
      </c>
      <c r="C136" s="26" t="s">
        <v>105</v>
      </c>
      <c r="D136" s="24" t="s">
        <v>498</v>
      </c>
      <c r="E136" s="24" t="s">
        <v>499</v>
      </c>
      <c r="F136" s="24"/>
      <c r="G136" s="24" t="s">
        <v>500</v>
      </c>
      <c r="H136" s="24" t="s">
        <v>200</v>
      </c>
      <c r="I136" s="24">
        <v>8</v>
      </c>
      <c r="J136" s="24" t="s">
        <v>227</v>
      </c>
      <c r="K136" s="24" t="s">
        <v>228</v>
      </c>
      <c r="L136" s="27">
        <v>999732684</v>
      </c>
      <c r="M136" s="28" t="s">
        <v>112</v>
      </c>
      <c r="N136" s="28"/>
      <c r="O136" s="27"/>
      <c r="P136" s="27"/>
      <c r="Q136" s="33">
        <f t="shared" si="10"/>
        <v>168</v>
      </c>
      <c r="R136" s="34">
        <f t="shared" si="9"/>
        <v>8</v>
      </c>
      <c r="S136" s="28"/>
      <c r="T136" s="27">
        <v>108</v>
      </c>
      <c r="U136" s="27"/>
      <c r="V136" s="27"/>
      <c r="W136" s="27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7"/>
      <c r="BT136" s="27"/>
      <c r="BU136" s="27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>
        <v>60</v>
      </c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  <c r="QR136" s="29"/>
      <c r="QS136" s="29"/>
      <c r="QT136" s="29"/>
      <c r="QU136" s="29"/>
      <c r="QV136" s="29"/>
      <c r="QW136" s="29"/>
      <c r="QX136" s="29"/>
      <c r="QY136" s="29"/>
      <c r="QZ136" s="29"/>
      <c r="RA136" s="29"/>
      <c r="RB136" s="29"/>
      <c r="RC136" s="29"/>
      <c r="RD136" s="29"/>
      <c r="RE136" s="29"/>
      <c r="RF136" s="29"/>
      <c r="RG136" s="29"/>
      <c r="RH136" s="29"/>
      <c r="RI136" s="29"/>
      <c r="RJ136" s="29"/>
      <c r="RK136" s="29"/>
      <c r="RL136" s="29"/>
      <c r="RM136" s="29"/>
      <c r="RN136" s="29"/>
      <c r="RO136" s="29"/>
      <c r="RP136" s="29"/>
      <c r="RQ136" s="29"/>
      <c r="RR136" s="29"/>
      <c r="RS136" s="29"/>
      <c r="RT136" s="29"/>
      <c r="RU136" s="29"/>
      <c r="RV136" s="29"/>
      <c r="RW136" s="29"/>
      <c r="RX136" s="29"/>
      <c r="RY136" s="29"/>
      <c r="RZ136" s="29"/>
      <c r="SA136" s="29"/>
      <c r="SB136" s="29"/>
      <c r="SC136" s="29"/>
      <c r="SD136" s="29"/>
      <c r="SE136" s="29"/>
      <c r="SF136" s="29"/>
      <c r="SG136" s="29"/>
      <c r="SH136" s="29"/>
      <c r="SI136" s="29"/>
      <c r="SJ136" s="29"/>
      <c r="SK136" s="29"/>
      <c r="SL136" s="29"/>
      <c r="SM136" s="29"/>
      <c r="SN136" s="29"/>
      <c r="SO136" s="29"/>
      <c r="SP136" s="29"/>
      <c r="SQ136" s="29"/>
      <c r="SR136" s="29"/>
      <c r="SS136" s="29"/>
      <c r="ST136" s="29"/>
      <c r="SU136" s="29"/>
      <c r="SV136" s="29"/>
      <c r="SW136" s="29"/>
      <c r="SX136" s="29"/>
      <c r="SY136" s="29"/>
      <c r="SZ136" s="29"/>
      <c r="TA136" s="29"/>
      <c r="TB136" s="29"/>
      <c r="TC136" s="29"/>
      <c r="TD136" s="29"/>
      <c r="TE136" s="29"/>
      <c r="TF136" s="29"/>
      <c r="TG136" s="29"/>
      <c r="TH136" s="29"/>
      <c r="TI136" s="29"/>
      <c r="TJ136" s="29"/>
      <c r="TK136" s="29"/>
      <c r="TL136" s="29"/>
      <c r="TM136" s="29"/>
      <c r="TN136" s="29"/>
      <c r="TO136" s="29"/>
      <c r="TP136" s="29"/>
      <c r="TQ136" s="29"/>
      <c r="TR136" s="29"/>
      <c r="TS136" s="29"/>
      <c r="TT136" s="29"/>
      <c r="TU136" s="29"/>
      <c r="TV136" s="29"/>
      <c r="TW136" s="29"/>
      <c r="TX136" s="29"/>
      <c r="TY136" s="29"/>
      <c r="TZ136" s="29"/>
      <c r="UA136" s="29"/>
      <c r="UB136" s="29"/>
      <c r="UC136" s="29"/>
      <c r="UD136" s="29"/>
      <c r="UE136" s="29"/>
      <c r="UF136" s="29"/>
      <c r="UG136" s="29"/>
      <c r="UH136" s="29"/>
      <c r="UI136" s="29"/>
      <c r="UJ136" s="29"/>
      <c r="UK136" s="29"/>
      <c r="UL136" s="29"/>
      <c r="UM136" s="29"/>
      <c r="UN136" s="29"/>
      <c r="UO136" s="29"/>
      <c r="UP136" s="29"/>
      <c r="UQ136" s="29"/>
      <c r="UR136" s="29"/>
      <c r="US136" s="29"/>
      <c r="UT136" s="29"/>
      <c r="UU136" s="29"/>
      <c r="UV136" s="29"/>
      <c r="UW136" s="29"/>
      <c r="UX136" s="29"/>
      <c r="UY136" s="29"/>
      <c r="UZ136" s="29"/>
      <c r="VA136" s="29"/>
      <c r="VB136" s="29"/>
      <c r="VC136" s="29"/>
      <c r="VD136" s="29"/>
      <c r="VE136" s="29"/>
      <c r="VF136" s="29"/>
      <c r="VG136" s="29"/>
      <c r="VH136" s="29"/>
      <c r="VI136" s="29"/>
      <c r="VJ136" s="29"/>
      <c r="VK136" s="29"/>
      <c r="VL136" s="29"/>
      <c r="VM136" s="29"/>
      <c r="VN136" s="29"/>
      <c r="VO136" s="29"/>
      <c r="VP136" s="29"/>
      <c r="VQ136" s="29"/>
      <c r="VR136" s="29"/>
      <c r="VS136" s="29"/>
      <c r="VT136" s="29"/>
      <c r="VU136" s="29"/>
    </row>
    <row r="137" spans="1:593" s="30" customFormat="1" ht="15.75" customHeight="1" x14ac:dyDescent="0.2">
      <c r="A137" s="25" t="s">
        <v>103</v>
      </c>
      <c r="B137" s="41" t="s">
        <v>552</v>
      </c>
      <c r="C137" s="26" t="s">
        <v>105</v>
      </c>
      <c r="D137" s="24" t="s">
        <v>571</v>
      </c>
      <c r="E137" s="24" t="s">
        <v>572</v>
      </c>
      <c r="F137" s="24"/>
      <c r="G137" s="24" t="s">
        <v>573</v>
      </c>
      <c r="H137" s="24" t="s">
        <v>122</v>
      </c>
      <c r="I137" s="24">
        <v>4</v>
      </c>
      <c r="J137" s="24" t="s">
        <v>151</v>
      </c>
      <c r="K137" s="24" t="s">
        <v>574</v>
      </c>
      <c r="L137" s="27">
        <v>999853774</v>
      </c>
      <c r="M137" s="28" t="s">
        <v>112</v>
      </c>
      <c r="N137" s="28"/>
      <c r="O137" s="27"/>
      <c r="P137" s="27"/>
      <c r="Q137" s="33">
        <f t="shared" si="10"/>
        <v>123.6</v>
      </c>
      <c r="R137" s="34">
        <f t="shared" si="9"/>
        <v>9</v>
      </c>
      <c r="S137" s="28"/>
      <c r="T137" s="27">
        <v>31.8</v>
      </c>
      <c r="U137" s="27"/>
      <c r="V137" s="27"/>
      <c r="W137" s="27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>
        <v>31.8</v>
      </c>
      <c r="BG137" s="29"/>
      <c r="BH137" s="29"/>
      <c r="BI137" s="29"/>
      <c r="BJ137" s="29"/>
      <c r="BK137" s="29"/>
      <c r="BL137" s="29"/>
      <c r="BM137" s="29"/>
      <c r="BN137" s="29"/>
      <c r="BO137" s="29">
        <v>60</v>
      </c>
      <c r="BP137" s="29"/>
      <c r="BQ137" s="29"/>
      <c r="BR137" s="29"/>
      <c r="BS137" s="27"/>
      <c r="BT137" s="27"/>
      <c r="BU137" s="27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</row>
    <row r="138" spans="1:593" s="30" customFormat="1" ht="15.75" customHeight="1" x14ac:dyDescent="0.2">
      <c r="A138" s="25" t="s">
        <v>103</v>
      </c>
      <c r="B138" s="41" t="s">
        <v>552</v>
      </c>
      <c r="C138" s="26" t="s">
        <v>105</v>
      </c>
      <c r="D138" s="24" t="s">
        <v>575</v>
      </c>
      <c r="E138" s="24" t="s">
        <v>576</v>
      </c>
      <c r="F138" s="31">
        <v>37147</v>
      </c>
      <c r="G138" s="24" t="s">
        <v>150</v>
      </c>
      <c r="H138" s="24" t="s">
        <v>122</v>
      </c>
      <c r="I138" s="24">
        <v>4</v>
      </c>
      <c r="J138" s="24" t="s">
        <v>151</v>
      </c>
      <c r="K138" s="24" t="s">
        <v>152</v>
      </c>
      <c r="L138" s="27">
        <v>999851786</v>
      </c>
      <c r="M138" s="28" t="s">
        <v>112</v>
      </c>
      <c r="N138" s="28"/>
      <c r="O138" s="27"/>
      <c r="P138" s="27"/>
      <c r="Q138" s="33">
        <f t="shared" si="10"/>
        <v>98.3</v>
      </c>
      <c r="R138" s="34">
        <f t="shared" si="9"/>
        <v>10</v>
      </c>
      <c r="S138" s="28"/>
      <c r="T138" s="27">
        <v>17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>
        <v>31.8</v>
      </c>
      <c r="BG138" s="29"/>
      <c r="BH138" s="29"/>
      <c r="BI138" s="29">
        <v>49.5</v>
      </c>
      <c r="BJ138" s="29"/>
      <c r="BK138" s="29"/>
      <c r="BL138" s="29"/>
      <c r="BM138" s="29"/>
      <c r="BN138" s="29"/>
      <c r="BO138" s="29"/>
      <c r="BP138" s="29"/>
      <c r="BQ138" s="29"/>
      <c r="BR138" s="29"/>
      <c r="BS138" s="27"/>
      <c r="BT138" s="27"/>
      <c r="BU138" s="27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  <c r="QR138" s="29"/>
      <c r="QS138" s="29"/>
      <c r="QT138" s="29"/>
      <c r="QU138" s="29"/>
      <c r="QV138" s="29"/>
      <c r="QW138" s="29"/>
      <c r="QX138" s="29"/>
      <c r="QY138" s="29"/>
      <c r="QZ138" s="29"/>
      <c r="RA138" s="29"/>
      <c r="RB138" s="29"/>
      <c r="RC138" s="29"/>
      <c r="RD138" s="29"/>
      <c r="RE138" s="29"/>
      <c r="RF138" s="29"/>
      <c r="RG138" s="29"/>
      <c r="RH138" s="29"/>
      <c r="RI138" s="29"/>
      <c r="RJ138" s="29"/>
      <c r="RK138" s="29"/>
      <c r="RL138" s="29"/>
      <c r="RM138" s="29"/>
      <c r="RN138" s="29"/>
      <c r="RO138" s="29"/>
      <c r="RP138" s="29"/>
      <c r="RQ138" s="29"/>
      <c r="RR138" s="29"/>
      <c r="RS138" s="29"/>
      <c r="RT138" s="29"/>
      <c r="RU138" s="29"/>
      <c r="RV138" s="29"/>
      <c r="RW138" s="29"/>
      <c r="RX138" s="29"/>
      <c r="RY138" s="29"/>
      <c r="RZ138" s="29"/>
      <c r="SA138" s="29"/>
      <c r="SB138" s="29"/>
      <c r="SC138" s="29"/>
      <c r="SD138" s="29"/>
      <c r="SE138" s="29"/>
      <c r="SF138" s="29"/>
      <c r="SG138" s="29"/>
      <c r="SH138" s="29"/>
      <c r="SI138" s="29"/>
      <c r="SJ138" s="29"/>
      <c r="SK138" s="29"/>
      <c r="SL138" s="29"/>
      <c r="SM138" s="29"/>
      <c r="SN138" s="29"/>
      <c r="SO138" s="29"/>
      <c r="SP138" s="29"/>
      <c r="SQ138" s="29"/>
      <c r="SR138" s="29"/>
      <c r="SS138" s="29"/>
      <c r="ST138" s="29"/>
      <c r="SU138" s="29"/>
      <c r="SV138" s="29"/>
      <c r="SW138" s="29"/>
      <c r="SX138" s="29"/>
      <c r="SY138" s="29"/>
      <c r="SZ138" s="29"/>
      <c r="TA138" s="29"/>
      <c r="TB138" s="29"/>
      <c r="TC138" s="29"/>
      <c r="TD138" s="29"/>
      <c r="TE138" s="29"/>
      <c r="TF138" s="29"/>
      <c r="TG138" s="29"/>
      <c r="TH138" s="29"/>
      <c r="TI138" s="29"/>
      <c r="TJ138" s="29"/>
      <c r="TK138" s="29"/>
      <c r="TL138" s="29"/>
      <c r="TM138" s="29"/>
      <c r="TN138" s="29"/>
      <c r="TO138" s="29"/>
      <c r="TP138" s="29"/>
      <c r="TQ138" s="29"/>
      <c r="TR138" s="29"/>
      <c r="TS138" s="29"/>
      <c r="TT138" s="29"/>
      <c r="TU138" s="29"/>
      <c r="TV138" s="29"/>
      <c r="TW138" s="29"/>
      <c r="TX138" s="29"/>
      <c r="TY138" s="29"/>
      <c r="TZ138" s="29"/>
      <c r="UA138" s="29"/>
      <c r="UB138" s="29"/>
      <c r="UC138" s="29"/>
      <c r="UD138" s="29"/>
      <c r="UE138" s="29"/>
      <c r="UF138" s="29"/>
      <c r="UG138" s="29"/>
      <c r="UH138" s="29"/>
      <c r="UI138" s="29"/>
      <c r="UJ138" s="29"/>
      <c r="UK138" s="29"/>
      <c r="UL138" s="29"/>
      <c r="UM138" s="29"/>
      <c r="UN138" s="29"/>
      <c r="UO138" s="29"/>
      <c r="UP138" s="29"/>
      <c r="UQ138" s="29"/>
      <c r="UR138" s="29"/>
      <c r="US138" s="29"/>
      <c r="UT138" s="29"/>
      <c r="UU138" s="29"/>
      <c r="UV138" s="29"/>
      <c r="UW138" s="29"/>
      <c r="UX138" s="29"/>
      <c r="UY138" s="29"/>
      <c r="UZ138" s="29"/>
      <c r="VA138" s="29"/>
      <c r="VB138" s="29"/>
      <c r="VC138" s="29"/>
      <c r="VD138" s="29"/>
      <c r="VE138" s="29"/>
      <c r="VF138" s="29"/>
      <c r="VG138" s="29"/>
      <c r="VH138" s="29"/>
      <c r="VI138" s="29"/>
      <c r="VJ138" s="29"/>
      <c r="VK138" s="29"/>
      <c r="VL138" s="29"/>
      <c r="VM138" s="29"/>
      <c r="VN138" s="29"/>
      <c r="VO138" s="29"/>
      <c r="VP138" s="29"/>
      <c r="VQ138" s="29"/>
      <c r="VR138" s="29"/>
      <c r="VS138" s="29"/>
      <c r="VT138" s="29"/>
      <c r="VU138" s="29"/>
    </row>
    <row r="139" spans="1:593" s="30" customFormat="1" ht="15.75" customHeight="1" x14ac:dyDescent="0.2">
      <c r="A139" s="25" t="s">
        <v>103</v>
      </c>
      <c r="B139" s="41" t="s">
        <v>552</v>
      </c>
      <c r="C139" s="26" t="s">
        <v>105</v>
      </c>
      <c r="D139" s="24" t="s">
        <v>595</v>
      </c>
      <c r="E139" s="24" t="s">
        <v>596</v>
      </c>
      <c r="F139" s="31">
        <v>37001</v>
      </c>
      <c r="G139" s="24" t="s">
        <v>597</v>
      </c>
      <c r="H139" s="24" t="s">
        <v>169</v>
      </c>
      <c r="I139" s="25">
        <v>2</v>
      </c>
      <c r="J139" s="24" t="s">
        <v>598</v>
      </c>
      <c r="K139" s="24" t="s">
        <v>599</v>
      </c>
      <c r="L139" s="27">
        <v>999852258</v>
      </c>
      <c r="M139" s="28" t="s">
        <v>112</v>
      </c>
      <c r="N139" s="28"/>
      <c r="O139" s="27"/>
      <c r="P139" s="27"/>
      <c r="Q139" s="33">
        <f t="shared" si="10"/>
        <v>91.8</v>
      </c>
      <c r="R139" s="34">
        <f t="shared" si="9"/>
        <v>11</v>
      </c>
      <c r="S139" s="28"/>
      <c r="T139" s="27"/>
      <c r="U139" s="27"/>
      <c r="V139" s="29"/>
      <c r="W139" s="27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>
        <v>31.8</v>
      </c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7"/>
      <c r="BT139" s="27"/>
      <c r="BU139" s="27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>
        <v>60</v>
      </c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  <c r="QR139" s="29"/>
      <c r="QS139" s="29"/>
      <c r="QT139" s="29"/>
      <c r="QU139" s="29"/>
      <c r="QV139" s="29"/>
      <c r="QW139" s="29"/>
      <c r="QX139" s="29"/>
      <c r="QY139" s="29"/>
      <c r="QZ139" s="29"/>
      <c r="RA139" s="29"/>
      <c r="RB139" s="29"/>
      <c r="RC139" s="29"/>
      <c r="RD139" s="29"/>
      <c r="RE139" s="29"/>
      <c r="RF139" s="29"/>
      <c r="RG139" s="29"/>
      <c r="RH139" s="29"/>
      <c r="RI139" s="29"/>
      <c r="RJ139" s="29"/>
      <c r="RK139" s="29"/>
      <c r="RL139" s="29"/>
      <c r="RM139" s="29"/>
      <c r="RN139" s="29"/>
      <c r="RO139" s="29"/>
      <c r="RP139" s="29"/>
      <c r="RQ139" s="29"/>
      <c r="RR139" s="29"/>
      <c r="RS139" s="29"/>
      <c r="RT139" s="29"/>
      <c r="RU139" s="29"/>
      <c r="RV139" s="29"/>
      <c r="RW139" s="29"/>
      <c r="RX139" s="29"/>
      <c r="RY139" s="29"/>
      <c r="RZ139" s="29"/>
      <c r="SA139" s="29"/>
      <c r="SB139" s="29"/>
      <c r="SC139" s="29"/>
      <c r="SD139" s="29"/>
      <c r="SE139" s="29"/>
      <c r="SF139" s="29"/>
      <c r="SG139" s="29"/>
      <c r="SH139" s="29"/>
      <c r="SI139" s="29"/>
      <c r="SJ139" s="29"/>
      <c r="SK139" s="29"/>
      <c r="SL139" s="29"/>
      <c r="SM139" s="29"/>
      <c r="SN139" s="29"/>
      <c r="SO139" s="29"/>
      <c r="SP139" s="29"/>
      <c r="SQ139" s="29"/>
      <c r="SR139" s="29"/>
      <c r="SS139" s="29"/>
      <c r="ST139" s="29"/>
      <c r="SU139" s="29"/>
      <c r="SV139" s="29"/>
      <c r="SW139" s="29"/>
      <c r="SX139" s="29"/>
      <c r="SY139" s="29"/>
      <c r="SZ139" s="29"/>
      <c r="TA139" s="29"/>
      <c r="TB139" s="29"/>
      <c r="TC139" s="29"/>
      <c r="TD139" s="29"/>
      <c r="TE139" s="29"/>
      <c r="TF139" s="29"/>
      <c r="TG139" s="29"/>
      <c r="TH139" s="29"/>
      <c r="TI139" s="29"/>
      <c r="TJ139" s="29"/>
      <c r="TK139" s="29"/>
      <c r="TL139" s="29"/>
      <c r="TM139" s="29"/>
      <c r="TN139" s="29"/>
      <c r="TO139" s="29"/>
      <c r="TP139" s="29"/>
      <c r="TQ139" s="29"/>
      <c r="TR139" s="29"/>
      <c r="TS139" s="29"/>
      <c r="TT139" s="29"/>
      <c r="TU139" s="29"/>
      <c r="TV139" s="29"/>
      <c r="TW139" s="29"/>
      <c r="TX139" s="29"/>
      <c r="TY139" s="29"/>
      <c r="TZ139" s="29"/>
      <c r="UA139" s="29"/>
      <c r="UB139" s="29"/>
      <c r="UC139" s="29"/>
      <c r="UD139" s="29"/>
      <c r="UE139" s="29"/>
      <c r="UF139" s="29"/>
      <c r="UG139" s="29"/>
      <c r="UH139" s="29"/>
      <c r="UI139" s="29"/>
      <c r="UJ139" s="29"/>
      <c r="UK139" s="29"/>
      <c r="UL139" s="29"/>
      <c r="UM139" s="29"/>
      <c r="UN139" s="29"/>
      <c r="UO139" s="29"/>
      <c r="UP139" s="29"/>
      <c r="UQ139" s="29"/>
      <c r="UR139" s="29"/>
      <c r="US139" s="29"/>
      <c r="UT139" s="29"/>
      <c r="UU139" s="29"/>
      <c r="UV139" s="29"/>
      <c r="UW139" s="29"/>
      <c r="UX139" s="29"/>
      <c r="UY139" s="29"/>
      <c r="UZ139" s="29"/>
      <c r="VA139" s="29"/>
      <c r="VB139" s="29"/>
      <c r="VC139" s="29"/>
      <c r="VD139" s="29"/>
      <c r="VE139" s="29"/>
      <c r="VF139" s="29"/>
      <c r="VG139" s="29"/>
      <c r="VH139" s="29"/>
      <c r="VI139" s="29"/>
      <c r="VJ139" s="29"/>
      <c r="VK139" s="29"/>
      <c r="VL139" s="29"/>
      <c r="VM139" s="29"/>
      <c r="VN139" s="29"/>
      <c r="VO139" s="29"/>
      <c r="VP139" s="29"/>
      <c r="VQ139" s="29"/>
      <c r="VR139" s="29"/>
      <c r="VS139" s="29"/>
      <c r="VT139" s="29"/>
      <c r="VU139" s="29"/>
    </row>
    <row r="140" spans="1:593" s="30" customFormat="1" ht="15.75" customHeight="1" x14ac:dyDescent="0.2">
      <c r="A140" s="25" t="s">
        <v>103</v>
      </c>
      <c r="B140" s="41" t="s">
        <v>552</v>
      </c>
      <c r="C140" s="26" t="s">
        <v>105</v>
      </c>
      <c r="D140" s="24" t="s">
        <v>577</v>
      </c>
      <c r="E140" s="24" t="s">
        <v>578</v>
      </c>
      <c r="F140" s="31">
        <v>37234</v>
      </c>
      <c r="G140" s="24" t="s">
        <v>579</v>
      </c>
      <c r="H140" s="24" t="s">
        <v>122</v>
      </c>
      <c r="I140" s="24">
        <v>4</v>
      </c>
      <c r="J140" s="24" t="s">
        <v>328</v>
      </c>
      <c r="K140" s="24" t="s">
        <v>329</v>
      </c>
      <c r="L140" s="27">
        <v>999852012</v>
      </c>
      <c r="M140" s="28" t="s">
        <v>112</v>
      </c>
      <c r="N140" s="28"/>
      <c r="O140" s="27"/>
      <c r="P140" s="27"/>
      <c r="Q140" s="33">
        <f t="shared" si="10"/>
        <v>85</v>
      </c>
      <c r="R140" s="34">
        <f t="shared" si="9"/>
        <v>12</v>
      </c>
      <c r="S140" s="28"/>
      <c r="T140" s="27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>
        <v>37.4</v>
      </c>
      <c r="BJ140" s="29"/>
      <c r="BK140" s="29"/>
      <c r="BL140" s="29"/>
      <c r="BM140" s="29"/>
      <c r="BN140" s="29"/>
      <c r="BO140" s="29"/>
      <c r="BP140" s="29"/>
      <c r="BQ140" s="29"/>
      <c r="BR140" s="29"/>
      <c r="BS140" s="27"/>
      <c r="BT140" s="27"/>
      <c r="BU140" s="27">
        <v>47.6</v>
      </c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</row>
    <row r="141" spans="1:593" s="30" customFormat="1" ht="15.75" customHeight="1" x14ac:dyDescent="0.2">
      <c r="A141" s="25" t="s">
        <v>103</v>
      </c>
      <c r="B141" s="41" t="s">
        <v>552</v>
      </c>
      <c r="C141" s="26" t="s">
        <v>105</v>
      </c>
      <c r="D141" s="24" t="s">
        <v>615</v>
      </c>
      <c r="E141" s="24" t="s">
        <v>794</v>
      </c>
      <c r="F141" s="24"/>
      <c r="G141" s="24" t="s">
        <v>795</v>
      </c>
      <c r="H141" s="24" t="s">
        <v>322</v>
      </c>
      <c r="I141" s="24">
        <v>5</v>
      </c>
      <c r="J141" s="24" t="s">
        <v>796</v>
      </c>
      <c r="K141" s="24"/>
      <c r="L141" s="27">
        <v>999891938</v>
      </c>
      <c r="M141" s="28" t="s">
        <v>112</v>
      </c>
      <c r="N141" s="28"/>
      <c r="O141" s="27"/>
      <c r="P141" s="27"/>
      <c r="Q141" s="33">
        <f t="shared" si="10"/>
        <v>79.5</v>
      </c>
      <c r="R141" s="34">
        <f t="shared" si="9"/>
        <v>13</v>
      </c>
      <c r="S141" s="28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7"/>
      <c r="BT141" s="27"/>
      <c r="BU141" s="27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>
        <v>79.5</v>
      </c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</row>
    <row r="142" spans="1:593" s="30" customFormat="1" ht="15.75" customHeight="1" x14ac:dyDescent="0.2">
      <c r="A142" s="25" t="s">
        <v>103</v>
      </c>
      <c r="B142" s="41" t="s">
        <v>552</v>
      </c>
      <c r="C142" s="26" t="s">
        <v>105</v>
      </c>
      <c r="D142" s="24" t="s">
        <v>303</v>
      </c>
      <c r="E142" s="24" t="s">
        <v>587</v>
      </c>
      <c r="F142" s="31">
        <v>37120</v>
      </c>
      <c r="G142" s="24" t="s">
        <v>588</v>
      </c>
      <c r="H142" s="24" t="s">
        <v>116</v>
      </c>
      <c r="I142" s="25">
        <v>2</v>
      </c>
      <c r="J142" s="24" t="s">
        <v>589</v>
      </c>
      <c r="K142" s="24" t="s">
        <v>590</v>
      </c>
      <c r="L142" s="27">
        <v>999734109</v>
      </c>
      <c r="M142" s="28" t="s">
        <v>112</v>
      </c>
      <c r="N142" s="28"/>
      <c r="O142" s="27"/>
      <c r="P142" s="27"/>
      <c r="Q142" s="33">
        <f t="shared" si="10"/>
        <v>71.92</v>
      </c>
      <c r="R142" s="34">
        <f t="shared" si="9"/>
        <v>14</v>
      </c>
      <c r="S142" s="28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>
        <v>31.8</v>
      </c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7"/>
      <c r="BT142" s="27"/>
      <c r="BU142" s="27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>
        <v>40.119999999999997</v>
      </c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</row>
    <row r="143" spans="1:593" s="30" customFormat="1" ht="15.75" customHeight="1" x14ac:dyDescent="0.2">
      <c r="A143" s="25" t="s">
        <v>103</v>
      </c>
      <c r="B143" s="41" t="s">
        <v>552</v>
      </c>
      <c r="C143" s="26" t="s">
        <v>105</v>
      </c>
      <c r="D143" s="24" t="s">
        <v>580</v>
      </c>
      <c r="E143" s="24" t="s">
        <v>581</v>
      </c>
      <c r="F143" s="31"/>
      <c r="G143" s="24"/>
      <c r="H143" s="24"/>
      <c r="I143" s="24"/>
      <c r="J143" s="24"/>
      <c r="K143" s="24"/>
      <c r="L143" s="27"/>
      <c r="M143" s="28"/>
      <c r="N143" s="28"/>
      <c r="O143" s="27"/>
      <c r="P143" s="27"/>
      <c r="Q143" s="33">
        <f t="shared" si="10"/>
        <v>71.8</v>
      </c>
      <c r="R143" s="34">
        <f t="shared" si="9"/>
        <v>15</v>
      </c>
      <c r="S143" s="28"/>
      <c r="T143" s="27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>
        <v>40</v>
      </c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>
        <v>31.8</v>
      </c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7"/>
      <c r="BT143" s="27"/>
      <c r="BU143" s="27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</row>
    <row r="144" spans="1:593" s="30" customFormat="1" ht="15.75" customHeight="1" x14ac:dyDescent="0.2">
      <c r="A144" s="25" t="s">
        <v>103</v>
      </c>
      <c r="B144" s="41" t="s">
        <v>552</v>
      </c>
      <c r="C144" s="26" t="s">
        <v>105</v>
      </c>
      <c r="D144" s="24" t="s">
        <v>536</v>
      </c>
      <c r="E144" s="24" t="s">
        <v>537</v>
      </c>
      <c r="F144" s="24"/>
      <c r="G144" s="24" t="s">
        <v>492</v>
      </c>
      <c r="H144" s="24" t="s">
        <v>145</v>
      </c>
      <c r="I144" s="25">
        <v>2</v>
      </c>
      <c r="J144" s="24" t="s">
        <v>538</v>
      </c>
      <c r="K144" s="24" t="s">
        <v>539</v>
      </c>
      <c r="L144" s="27">
        <v>999750778</v>
      </c>
      <c r="M144" s="28" t="s">
        <v>112</v>
      </c>
      <c r="N144" s="28"/>
      <c r="O144" s="27"/>
      <c r="P144" s="27"/>
      <c r="Q144" s="33">
        <f t="shared" si="10"/>
        <v>64.8</v>
      </c>
      <c r="R144" s="34">
        <f t="shared" si="9"/>
        <v>16</v>
      </c>
      <c r="S144" s="28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>
        <v>64.8</v>
      </c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7"/>
      <c r="BT144" s="27"/>
      <c r="BU144" s="27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</row>
    <row r="145" spans="1:593" s="30" customFormat="1" ht="15.75" customHeight="1" x14ac:dyDescent="0.2">
      <c r="A145" s="25" t="s">
        <v>103</v>
      </c>
      <c r="B145" s="41" t="s">
        <v>552</v>
      </c>
      <c r="C145" s="26" t="s">
        <v>105</v>
      </c>
      <c r="D145" s="24" t="s">
        <v>375</v>
      </c>
      <c r="E145" s="24" t="s">
        <v>376</v>
      </c>
      <c r="F145" s="24"/>
      <c r="G145" s="24"/>
      <c r="H145" s="24"/>
      <c r="I145" s="25"/>
      <c r="J145" s="24"/>
      <c r="K145" s="24"/>
      <c r="L145" s="27"/>
      <c r="M145" s="28"/>
      <c r="N145" s="28"/>
      <c r="O145" s="27"/>
      <c r="P145" s="27"/>
      <c r="Q145" s="33">
        <f t="shared" si="10"/>
        <v>63</v>
      </c>
      <c r="R145" s="34">
        <f t="shared" si="9"/>
        <v>17</v>
      </c>
      <c r="S145" s="28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7"/>
      <c r="BT145" s="27"/>
      <c r="BU145" s="27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>
        <v>63</v>
      </c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</row>
    <row r="146" spans="1:593" s="30" customFormat="1" ht="15.75" customHeight="1" x14ac:dyDescent="0.2">
      <c r="A146" s="25" t="s">
        <v>103</v>
      </c>
      <c r="B146" s="41" t="s">
        <v>552</v>
      </c>
      <c r="C146" s="26" t="s">
        <v>105</v>
      </c>
      <c r="D146" s="24" t="s">
        <v>204</v>
      </c>
      <c r="E146" s="24" t="s">
        <v>397</v>
      </c>
      <c r="F146" s="40">
        <v>37190</v>
      </c>
      <c r="G146" s="24" t="s">
        <v>398</v>
      </c>
      <c r="H146" s="24" t="s">
        <v>116</v>
      </c>
      <c r="I146" s="25">
        <v>2</v>
      </c>
      <c r="J146" s="24" t="s">
        <v>395</v>
      </c>
      <c r="K146" s="24" t="s">
        <v>399</v>
      </c>
      <c r="L146" s="27">
        <v>999902147</v>
      </c>
      <c r="M146" s="28" t="s">
        <v>112</v>
      </c>
      <c r="N146" s="28"/>
      <c r="O146" s="27"/>
      <c r="P146" s="27"/>
      <c r="Q146" s="33">
        <f t="shared" si="10"/>
        <v>60</v>
      </c>
      <c r="R146" s="34">
        <f t="shared" si="9"/>
        <v>18</v>
      </c>
      <c r="S146" s="28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>
        <v>60</v>
      </c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7"/>
      <c r="BT146" s="27"/>
      <c r="BU146" s="27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  <c r="RC146" s="29"/>
      <c r="RD146" s="29"/>
      <c r="RE146" s="29"/>
      <c r="RF146" s="29"/>
      <c r="RG146" s="29"/>
      <c r="RH146" s="29"/>
      <c r="RI146" s="29"/>
      <c r="RJ146" s="29"/>
      <c r="RK146" s="29"/>
      <c r="RL146" s="29"/>
      <c r="RM146" s="29"/>
      <c r="RN146" s="29"/>
      <c r="RO146" s="29"/>
      <c r="RP146" s="29"/>
      <c r="RQ146" s="29"/>
      <c r="RR146" s="29"/>
      <c r="RS146" s="29"/>
      <c r="RT146" s="29"/>
      <c r="RU146" s="29"/>
      <c r="RV146" s="29"/>
      <c r="RW146" s="29"/>
      <c r="RX146" s="29"/>
      <c r="RY146" s="29"/>
      <c r="RZ146" s="29"/>
      <c r="SA146" s="29"/>
      <c r="SB146" s="29"/>
      <c r="SC146" s="29"/>
      <c r="SD146" s="29"/>
      <c r="SE146" s="29"/>
      <c r="SF146" s="29"/>
      <c r="SG146" s="29"/>
      <c r="SH146" s="29"/>
      <c r="SI146" s="29"/>
      <c r="SJ146" s="29"/>
      <c r="SK146" s="29"/>
      <c r="SL146" s="29"/>
      <c r="SM146" s="29"/>
      <c r="SN146" s="29"/>
      <c r="SO146" s="29"/>
      <c r="SP146" s="29"/>
      <c r="SQ146" s="29"/>
      <c r="SR146" s="29"/>
      <c r="SS146" s="29"/>
      <c r="ST146" s="29"/>
      <c r="SU146" s="29"/>
      <c r="SV146" s="29"/>
      <c r="SW146" s="29"/>
      <c r="SX146" s="29"/>
      <c r="SY146" s="29"/>
      <c r="SZ146" s="29"/>
      <c r="TA146" s="29"/>
      <c r="TB146" s="29"/>
      <c r="TC146" s="29"/>
      <c r="TD146" s="29"/>
      <c r="TE146" s="29"/>
      <c r="TF146" s="29"/>
      <c r="TG146" s="29"/>
      <c r="TH146" s="29"/>
      <c r="TI146" s="29"/>
      <c r="TJ146" s="29"/>
      <c r="TK146" s="29"/>
      <c r="TL146" s="29"/>
      <c r="TM146" s="29"/>
      <c r="TN146" s="29"/>
      <c r="TO146" s="29"/>
      <c r="TP146" s="29"/>
      <c r="TQ146" s="29"/>
      <c r="TR146" s="29"/>
      <c r="TS146" s="29"/>
      <c r="TT146" s="29"/>
      <c r="TU146" s="29"/>
      <c r="TV146" s="29"/>
      <c r="TW146" s="29"/>
      <c r="TX146" s="29"/>
      <c r="TY146" s="29"/>
      <c r="TZ146" s="29"/>
      <c r="UA146" s="29"/>
      <c r="UB146" s="29"/>
      <c r="UC146" s="29"/>
      <c r="UD146" s="29"/>
      <c r="UE146" s="29"/>
      <c r="UF146" s="29"/>
      <c r="UG146" s="29"/>
      <c r="UH146" s="29"/>
      <c r="UI146" s="29"/>
      <c r="UJ146" s="29"/>
      <c r="UK146" s="29"/>
      <c r="UL146" s="29"/>
      <c r="UM146" s="29"/>
      <c r="UN146" s="29"/>
      <c r="UO146" s="29"/>
      <c r="UP146" s="29"/>
      <c r="UQ146" s="29"/>
      <c r="UR146" s="29"/>
      <c r="US146" s="29"/>
      <c r="UT146" s="29"/>
      <c r="UU146" s="29"/>
      <c r="UV146" s="29"/>
      <c r="UW146" s="29"/>
      <c r="UX146" s="29"/>
      <c r="UY146" s="29"/>
      <c r="UZ146" s="29"/>
      <c r="VA146" s="29"/>
      <c r="VB146" s="29"/>
      <c r="VC146" s="29"/>
      <c r="VD146" s="29"/>
      <c r="VE146" s="29"/>
      <c r="VF146" s="29"/>
      <c r="VG146" s="29"/>
      <c r="VH146" s="29"/>
      <c r="VI146" s="29"/>
      <c r="VJ146" s="29"/>
      <c r="VK146" s="29"/>
      <c r="VL146" s="29"/>
      <c r="VM146" s="29"/>
      <c r="VN146" s="29"/>
      <c r="VO146" s="29"/>
      <c r="VP146" s="29"/>
      <c r="VQ146" s="29"/>
      <c r="VR146" s="29"/>
      <c r="VS146" s="29"/>
      <c r="VT146" s="29"/>
      <c r="VU146" s="29"/>
    </row>
    <row r="147" spans="1:593" s="30" customFormat="1" ht="15.75" customHeight="1" x14ac:dyDescent="0.2">
      <c r="A147" s="25" t="s">
        <v>103</v>
      </c>
      <c r="B147" s="41" t="s">
        <v>552</v>
      </c>
      <c r="C147" s="26" t="s">
        <v>105</v>
      </c>
      <c r="D147" s="24" t="s">
        <v>675</v>
      </c>
      <c r="E147" s="24" t="s">
        <v>3653</v>
      </c>
      <c r="F147" s="24"/>
      <c r="G147" s="24"/>
      <c r="H147" s="24"/>
      <c r="I147" s="24"/>
      <c r="J147" s="24"/>
      <c r="K147" s="24"/>
      <c r="L147" s="27"/>
      <c r="M147" s="28"/>
      <c r="N147" s="28"/>
      <c r="O147" s="27"/>
      <c r="P147" s="27"/>
      <c r="Q147" s="33">
        <f t="shared" si="10"/>
        <v>59.36</v>
      </c>
      <c r="R147" s="34">
        <f t="shared" si="9"/>
        <v>19</v>
      </c>
      <c r="S147" s="28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7"/>
      <c r="BT147" s="27"/>
      <c r="BU147" s="27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>
        <v>59.36</v>
      </c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</row>
    <row r="148" spans="1:593" s="30" customFormat="1" ht="15.75" customHeight="1" x14ac:dyDescent="0.2">
      <c r="A148" s="25" t="s">
        <v>103</v>
      </c>
      <c r="B148" s="41" t="s">
        <v>552</v>
      </c>
      <c r="C148" s="26" t="s">
        <v>105</v>
      </c>
      <c r="D148" s="24" t="s">
        <v>341</v>
      </c>
      <c r="E148" s="24" t="s">
        <v>779</v>
      </c>
      <c r="F148" s="24"/>
      <c r="G148" s="24" t="s">
        <v>780</v>
      </c>
      <c r="H148" s="24" t="s">
        <v>139</v>
      </c>
      <c r="I148" s="24">
        <v>8</v>
      </c>
      <c r="J148" s="24" t="s">
        <v>781</v>
      </c>
      <c r="K148" s="24" t="s">
        <v>782</v>
      </c>
      <c r="L148" s="27">
        <v>999886596</v>
      </c>
      <c r="M148" s="28" t="s">
        <v>112</v>
      </c>
      <c r="N148" s="28"/>
      <c r="O148" s="27"/>
      <c r="P148" s="27"/>
      <c r="Q148" s="33">
        <f t="shared" si="10"/>
        <v>59.36</v>
      </c>
      <c r="R148" s="34">
        <f t="shared" si="9"/>
        <v>19</v>
      </c>
      <c r="S148" s="28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7"/>
      <c r="BT148" s="27"/>
      <c r="BU148" s="27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>
        <v>59.36</v>
      </c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</row>
    <row r="149" spans="1:593" s="30" customFormat="1" ht="15.75" customHeight="1" x14ac:dyDescent="0.2">
      <c r="A149" s="25" t="s">
        <v>103</v>
      </c>
      <c r="B149" s="41" t="s">
        <v>552</v>
      </c>
      <c r="C149" s="26" t="s">
        <v>105</v>
      </c>
      <c r="D149" s="24" t="s">
        <v>331</v>
      </c>
      <c r="E149" s="24" t="s">
        <v>332</v>
      </c>
      <c r="F149" s="31"/>
      <c r="G149" s="24"/>
      <c r="H149" s="24"/>
      <c r="I149" s="24"/>
      <c r="J149" s="24"/>
      <c r="K149" s="24"/>
      <c r="L149" s="27"/>
      <c r="M149" s="28"/>
      <c r="N149" s="28"/>
      <c r="O149" s="27"/>
      <c r="P149" s="27"/>
      <c r="Q149" s="33">
        <f t="shared" si="10"/>
        <v>49.05</v>
      </c>
      <c r="R149" s="34">
        <f t="shared" si="9"/>
        <v>21</v>
      </c>
      <c r="S149" s="28"/>
      <c r="T149" s="27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>
        <v>49.05</v>
      </c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7"/>
      <c r="BT149" s="27"/>
      <c r="BU149" s="27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  <c r="QR149" s="29"/>
      <c r="QS149" s="29"/>
      <c r="QT149" s="29"/>
      <c r="QU149" s="29"/>
      <c r="QV149" s="29"/>
      <c r="QW149" s="29"/>
      <c r="QX149" s="29"/>
      <c r="QY149" s="29"/>
      <c r="QZ149" s="29"/>
      <c r="RA149" s="29"/>
      <c r="RB149" s="29"/>
      <c r="RC149" s="29"/>
      <c r="RD149" s="29"/>
      <c r="RE149" s="29"/>
      <c r="RF149" s="29"/>
      <c r="RG149" s="29"/>
      <c r="RH149" s="29"/>
      <c r="RI149" s="29"/>
      <c r="RJ149" s="29"/>
      <c r="RK149" s="29"/>
      <c r="RL149" s="29"/>
      <c r="RM149" s="29"/>
      <c r="RN149" s="29"/>
      <c r="RO149" s="29"/>
      <c r="RP149" s="29"/>
      <c r="RQ149" s="29"/>
      <c r="RR149" s="29"/>
      <c r="RS149" s="29"/>
      <c r="RT149" s="29"/>
      <c r="RU149" s="29"/>
      <c r="RV149" s="29"/>
      <c r="RW149" s="29"/>
      <c r="RX149" s="29"/>
      <c r="RY149" s="29"/>
      <c r="RZ149" s="29"/>
      <c r="SA149" s="29"/>
      <c r="SB149" s="29"/>
      <c r="SC149" s="29"/>
      <c r="SD149" s="29"/>
      <c r="SE149" s="29"/>
      <c r="SF149" s="29"/>
      <c r="SG149" s="29"/>
      <c r="SH149" s="29"/>
      <c r="SI149" s="29"/>
      <c r="SJ149" s="29"/>
      <c r="SK149" s="29"/>
      <c r="SL149" s="29"/>
      <c r="SM149" s="29"/>
      <c r="SN149" s="29"/>
      <c r="SO149" s="29"/>
      <c r="SP149" s="29"/>
      <c r="SQ149" s="29"/>
      <c r="SR149" s="29"/>
      <c r="SS149" s="29"/>
      <c r="ST149" s="29"/>
      <c r="SU149" s="29"/>
      <c r="SV149" s="29"/>
      <c r="SW149" s="29"/>
      <c r="SX149" s="29"/>
      <c r="SY149" s="29"/>
      <c r="SZ149" s="29"/>
      <c r="TA149" s="29"/>
      <c r="TB149" s="29"/>
      <c r="TC149" s="29"/>
      <c r="TD149" s="29"/>
      <c r="TE149" s="29"/>
      <c r="TF149" s="29"/>
      <c r="TG149" s="29"/>
      <c r="TH149" s="29"/>
      <c r="TI149" s="29"/>
      <c r="TJ149" s="29"/>
      <c r="TK149" s="29"/>
      <c r="TL149" s="29"/>
      <c r="TM149" s="29"/>
      <c r="TN149" s="29"/>
      <c r="TO149" s="29"/>
      <c r="TP149" s="29"/>
      <c r="TQ149" s="29"/>
      <c r="TR149" s="29"/>
      <c r="TS149" s="29"/>
      <c r="TT149" s="29"/>
      <c r="TU149" s="29"/>
      <c r="TV149" s="29"/>
      <c r="TW149" s="29"/>
      <c r="TX149" s="29"/>
      <c r="TY149" s="29"/>
      <c r="TZ149" s="29"/>
      <c r="UA149" s="29"/>
      <c r="UB149" s="29"/>
      <c r="UC149" s="29"/>
      <c r="UD149" s="29"/>
      <c r="UE149" s="29"/>
      <c r="UF149" s="29"/>
      <c r="UG149" s="29"/>
      <c r="UH149" s="29"/>
      <c r="UI149" s="29"/>
      <c r="UJ149" s="29"/>
      <c r="UK149" s="29"/>
      <c r="UL149" s="29"/>
      <c r="UM149" s="29"/>
      <c r="UN149" s="29"/>
      <c r="UO149" s="29"/>
      <c r="UP149" s="29"/>
      <c r="UQ149" s="29"/>
      <c r="UR149" s="29"/>
      <c r="US149" s="29"/>
      <c r="UT149" s="29"/>
      <c r="UU149" s="29"/>
      <c r="UV149" s="29"/>
      <c r="UW149" s="29"/>
      <c r="UX149" s="29"/>
      <c r="UY149" s="29"/>
      <c r="UZ149" s="29"/>
      <c r="VA149" s="29"/>
      <c r="VB149" s="29"/>
      <c r="VC149" s="29"/>
      <c r="VD149" s="29"/>
      <c r="VE149" s="29"/>
      <c r="VF149" s="29"/>
      <c r="VG149" s="29"/>
      <c r="VH149" s="29"/>
      <c r="VI149" s="29"/>
      <c r="VJ149" s="29"/>
      <c r="VK149" s="29"/>
      <c r="VL149" s="29"/>
      <c r="VM149" s="29"/>
      <c r="VN149" s="29"/>
      <c r="VO149" s="29"/>
      <c r="VP149" s="29"/>
      <c r="VQ149" s="29"/>
      <c r="VR149" s="29"/>
      <c r="VS149" s="29"/>
      <c r="VT149" s="29"/>
      <c r="VU149" s="29"/>
    </row>
    <row r="150" spans="1:593" s="30" customFormat="1" ht="15.75" customHeight="1" x14ac:dyDescent="0.2">
      <c r="A150" s="25" t="s">
        <v>103</v>
      </c>
      <c r="B150" s="41" t="s">
        <v>552</v>
      </c>
      <c r="C150" s="26" t="s">
        <v>105</v>
      </c>
      <c r="D150" s="24" t="s">
        <v>343</v>
      </c>
      <c r="E150" s="24" t="s">
        <v>344</v>
      </c>
      <c r="F150" s="31">
        <v>36892</v>
      </c>
      <c r="G150" s="24" t="s">
        <v>345</v>
      </c>
      <c r="H150" s="24" t="s">
        <v>291</v>
      </c>
      <c r="I150" s="24">
        <v>7</v>
      </c>
      <c r="J150" s="24" t="s">
        <v>346</v>
      </c>
      <c r="K150" s="24" t="s">
        <v>347</v>
      </c>
      <c r="L150" s="27">
        <v>999742507</v>
      </c>
      <c r="M150" s="28" t="s">
        <v>112</v>
      </c>
      <c r="N150" s="28"/>
      <c r="O150" s="27"/>
      <c r="P150" s="27"/>
      <c r="Q150" s="33">
        <f t="shared" si="10"/>
        <v>45.3</v>
      </c>
      <c r="R150" s="34">
        <f t="shared" si="9"/>
        <v>22</v>
      </c>
      <c r="S150" s="28"/>
      <c r="T150" s="27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>
        <v>45.3</v>
      </c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7"/>
      <c r="BT150" s="27"/>
      <c r="BU150" s="27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  <c r="QR150" s="29"/>
      <c r="QS150" s="29"/>
      <c r="QT150" s="29"/>
      <c r="QU150" s="29"/>
      <c r="QV150" s="29"/>
      <c r="QW150" s="29"/>
      <c r="QX150" s="29"/>
      <c r="QY150" s="29"/>
      <c r="QZ150" s="29"/>
      <c r="RA150" s="29"/>
      <c r="RB150" s="29"/>
      <c r="RC150" s="29"/>
      <c r="RD150" s="29"/>
      <c r="RE150" s="29"/>
      <c r="RF150" s="29"/>
      <c r="RG150" s="29"/>
      <c r="RH150" s="29"/>
      <c r="RI150" s="29"/>
      <c r="RJ150" s="29"/>
      <c r="RK150" s="29"/>
      <c r="RL150" s="29"/>
      <c r="RM150" s="29"/>
      <c r="RN150" s="29"/>
      <c r="RO150" s="29"/>
      <c r="RP150" s="29"/>
      <c r="RQ150" s="29"/>
      <c r="RR150" s="29"/>
      <c r="RS150" s="29"/>
      <c r="RT150" s="29"/>
      <c r="RU150" s="29"/>
      <c r="RV150" s="29"/>
      <c r="RW150" s="29"/>
      <c r="RX150" s="29"/>
      <c r="RY150" s="29"/>
      <c r="RZ150" s="29"/>
      <c r="SA150" s="29"/>
      <c r="SB150" s="29"/>
      <c r="SC150" s="29"/>
      <c r="SD150" s="29"/>
      <c r="SE150" s="29"/>
      <c r="SF150" s="29"/>
      <c r="SG150" s="29"/>
      <c r="SH150" s="29"/>
      <c r="SI150" s="29"/>
      <c r="SJ150" s="29"/>
      <c r="SK150" s="29"/>
      <c r="SL150" s="29"/>
      <c r="SM150" s="29"/>
      <c r="SN150" s="29"/>
      <c r="SO150" s="29"/>
      <c r="SP150" s="29"/>
      <c r="SQ150" s="29"/>
      <c r="SR150" s="29"/>
      <c r="SS150" s="29"/>
      <c r="ST150" s="29"/>
      <c r="SU150" s="29"/>
      <c r="SV150" s="29"/>
      <c r="SW150" s="29"/>
      <c r="SX150" s="29"/>
      <c r="SY150" s="29"/>
      <c r="SZ150" s="29"/>
      <c r="TA150" s="29"/>
      <c r="TB150" s="29"/>
      <c r="TC150" s="29"/>
      <c r="TD150" s="29"/>
      <c r="TE150" s="29"/>
      <c r="TF150" s="29"/>
      <c r="TG150" s="29"/>
      <c r="TH150" s="29"/>
      <c r="TI150" s="29"/>
      <c r="TJ150" s="29"/>
      <c r="TK150" s="29"/>
      <c r="TL150" s="29"/>
      <c r="TM150" s="29"/>
      <c r="TN150" s="29"/>
      <c r="TO150" s="29"/>
      <c r="TP150" s="29"/>
      <c r="TQ150" s="29"/>
      <c r="TR150" s="29"/>
      <c r="TS150" s="29"/>
      <c r="TT150" s="29"/>
      <c r="TU150" s="29"/>
      <c r="TV150" s="29"/>
      <c r="TW150" s="29"/>
      <c r="TX150" s="29"/>
      <c r="TY150" s="29"/>
      <c r="TZ150" s="29"/>
      <c r="UA150" s="29"/>
      <c r="UB150" s="29"/>
      <c r="UC150" s="29"/>
      <c r="UD150" s="29"/>
      <c r="UE150" s="29"/>
      <c r="UF150" s="29"/>
      <c r="UG150" s="29"/>
      <c r="UH150" s="29"/>
      <c r="UI150" s="29"/>
      <c r="UJ150" s="29"/>
      <c r="UK150" s="29"/>
      <c r="UL150" s="29"/>
      <c r="UM150" s="29"/>
      <c r="UN150" s="29"/>
      <c r="UO150" s="29"/>
      <c r="UP150" s="29"/>
      <c r="UQ150" s="29"/>
      <c r="UR150" s="29"/>
      <c r="US150" s="29"/>
      <c r="UT150" s="29"/>
      <c r="UU150" s="29"/>
      <c r="UV150" s="29"/>
      <c r="UW150" s="29"/>
      <c r="UX150" s="29"/>
      <c r="UY150" s="29"/>
      <c r="UZ150" s="29"/>
      <c r="VA150" s="29"/>
      <c r="VB150" s="29"/>
      <c r="VC150" s="29"/>
      <c r="VD150" s="29"/>
      <c r="VE150" s="29"/>
      <c r="VF150" s="29"/>
      <c r="VG150" s="29"/>
      <c r="VH150" s="29"/>
      <c r="VI150" s="29"/>
      <c r="VJ150" s="29"/>
      <c r="VK150" s="29"/>
      <c r="VL150" s="29"/>
      <c r="VM150" s="29"/>
      <c r="VN150" s="29"/>
      <c r="VO150" s="29"/>
      <c r="VP150" s="29"/>
      <c r="VQ150" s="29"/>
      <c r="VR150" s="29"/>
      <c r="VS150" s="29"/>
      <c r="VT150" s="29"/>
      <c r="VU150" s="29"/>
    </row>
    <row r="151" spans="1:593" s="30" customFormat="1" ht="15.75" customHeight="1" x14ac:dyDescent="0.2">
      <c r="A151" s="25" t="s">
        <v>103</v>
      </c>
      <c r="B151" s="41" t="s">
        <v>552</v>
      </c>
      <c r="C151" s="26" t="s">
        <v>105</v>
      </c>
      <c r="D151" s="24" t="s">
        <v>582</v>
      </c>
      <c r="E151" s="24" t="s">
        <v>583</v>
      </c>
      <c r="F151" s="31"/>
      <c r="G151" s="24"/>
      <c r="H151" s="24"/>
      <c r="I151" s="25"/>
      <c r="J151" s="24"/>
      <c r="K151" s="24"/>
      <c r="L151" s="27"/>
      <c r="M151" s="28"/>
      <c r="N151" s="28"/>
      <c r="O151" s="27"/>
      <c r="P151" s="27"/>
      <c r="Q151" s="33">
        <f t="shared" si="10"/>
        <v>45.3</v>
      </c>
      <c r="R151" s="34">
        <f t="shared" si="9"/>
        <v>22</v>
      </c>
      <c r="S151" s="28"/>
      <c r="T151" s="27"/>
      <c r="U151" s="27"/>
      <c r="V151" s="29"/>
      <c r="W151" s="27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>
        <v>45.3</v>
      </c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7"/>
      <c r="BT151" s="27"/>
      <c r="BU151" s="27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  <c r="QR151" s="29"/>
      <c r="QS151" s="29"/>
      <c r="QT151" s="29"/>
      <c r="QU151" s="29"/>
      <c r="QV151" s="29"/>
      <c r="QW151" s="29"/>
      <c r="QX151" s="29"/>
      <c r="QY151" s="29"/>
      <c r="QZ151" s="29"/>
      <c r="RA151" s="29"/>
      <c r="RB151" s="29"/>
      <c r="RC151" s="29"/>
      <c r="RD151" s="29"/>
      <c r="RE151" s="29"/>
      <c r="RF151" s="29"/>
      <c r="RG151" s="29"/>
      <c r="RH151" s="29"/>
      <c r="RI151" s="29"/>
      <c r="RJ151" s="29"/>
      <c r="RK151" s="29"/>
      <c r="RL151" s="29"/>
      <c r="RM151" s="29"/>
      <c r="RN151" s="29"/>
      <c r="RO151" s="29"/>
      <c r="RP151" s="29"/>
      <c r="RQ151" s="29"/>
      <c r="RR151" s="29"/>
      <c r="RS151" s="29"/>
      <c r="RT151" s="29"/>
      <c r="RU151" s="29"/>
      <c r="RV151" s="29"/>
      <c r="RW151" s="29"/>
      <c r="RX151" s="29"/>
      <c r="RY151" s="29"/>
      <c r="RZ151" s="29"/>
      <c r="SA151" s="29"/>
      <c r="SB151" s="29"/>
      <c r="SC151" s="29"/>
      <c r="SD151" s="29"/>
      <c r="SE151" s="29"/>
      <c r="SF151" s="29"/>
      <c r="SG151" s="29"/>
      <c r="SH151" s="29"/>
      <c r="SI151" s="29"/>
      <c r="SJ151" s="29"/>
      <c r="SK151" s="29"/>
      <c r="SL151" s="29"/>
      <c r="SM151" s="29"/>
      <c r="SN151" s="29"/>
      <c r="SO151" s="29"/>
      <c r="SP151" s="29"/>
      <c r="SQ151" s="29"/>
      <c r="SR151" s="29"/>
      <c r="SS151" s="29"/>
      <c r="ST151" s="29"/>
      <c r="SU151" s="29"/>
      <c r="SV151" s="29"/>
      <c r="SW151" s="29"/>
      <c r="SX151" s="29"/>
      <c r="SY151" s="29"/>
      <c r="SZ151" s="29"/>
      <c r="TA151" s="29"/>
      <c r="TB151" s="29"/>
      <c r="TC151" s="29"/>
      <c r="TD151" s="29"/>
      <c r="TE151" s="29"/>
      <c r="TF151" s="29"/>
      <c r="TG151" s="29"/>
      <c r="TH151" s="29"/>
      <c r="TI151" s="29"/>
      <c r="TJ151" s="29"/>
      <c r="TK151" s="29"/>
      <c r="TL151" s="29"/>
      <c r="TM151" s="29"/>
      <c r="TN151" s="29"/>
      <c r="TO151" s="29"/>
      <c r="TP151" s="29"/>
      <c r="TQ151" s="29"/>
      <c r="TR151" s="29"/>
      <c r="TS151" s="29"/>
      <c r="TT151" s="29"/>
      <c r="TU151" s="29"/>
      <c r="TV151" s="29"/>
      <c r="TW151" s="29"/>
      <c r="TX151" s="29"/>
      <c r="TY151" s="29"/>
      <c r="TZ151" s="29"/>
      <c r="UA151" s="29"/>
      <c r="UB151" s="29"/>
      <c r="UC151" s="29"/>
      <c r="UD151" s="29"/>
      <c r="UE151" s="29"/>
      <c r="UF151" s="29"/>
      <c r="UG151" s="29"/>
      <c r="UH151" s="29"/>
      <c r="UI151" s="29"/>
      <c r="UJ151" s="29"/>
      <c r="UK151" s="29"/>
      <c r="UL151" s="29"/>
      <c r="UM151" s="29"/>
      <c r="UN151" s="29"/>
      <c r="UO151" s="29"/>
      <c r="UP151" s="29"/>
      <c r="UQ151" s="29"/>
      <c r="UR151" s="29"/>
      <c r="US151" s="29"/>
      <c r="UT151" s="29"/>
      <c r="UU151" s="29"/>
      <c r="UV151" s="29"/>
      <c r="UW151" s="29"/>
      <c r="UX151" s="29"/>
      <c r="UY151" s="29"/>
      <c r="UZ151" s="29"/>
      <c r="VA151" s="29"/>
      <c r="VB151" s="29"/>
      <c r="VC151" s="29"/>
      <c r="VD151" s="29"/>
      <c r="VE151" s="29"/>
      <c r="VF151" s="29"/>
      <c r="VG151" s="29"/>
      <c r="VH151" s="29"/>
      <c r="VI151" s="29"/>
      <c r="VJ151" s="29"/>
      <c r="VK151" s="29"/>
      <c r="VL151" s="29"/>
      <c r="VM151" s="29"/>
      <c r="VN151" s="29"/>
      <c r="VO151" s="29"/>
      <c r="VP151" s="29"/>
      <c r="VQ151" s="29"/>
      <c r="VR151" s="29"/>
      <c r="VS151" s="29"/>
      <c r="VT151" s="29"/>
      <c r="VU151" s="29"/>
    </row>
    <row r="152" spans="1:593" s="30" customFormat="1" ht="15.75" customHeight="1" x14ac:dyDescent="0.2">
      <c r="A152" s="25" t="s">
        <v>103</v>
      </c>
      <c r="B152" s="41" t="s">
        <v>552</v>
      </c>
      <c r="C152" s="26" t="s">
        <v>105</v>
      </c>
      <c r="D152" s="24" t="s">
        <v>584</v>
      </c>
      <c r="E152" s="24" t="s">
        <v>585</v>
      </c>
      <c r="F152" s="24"/>
      <c r="G152" s="24" t="s">
        <v>586</v>
      </c>
      <c r="H152" s="24" t="s">
        <v>116</v>
      </c>
      <c r="I152" s="25">
        <v>2</v>
      </c>
      <c r="J152" s="24" t="s">
        <v>395</v>
      </c>
      <c r="K152" s="24"/>
      <c r="L152" s="27">
        <v>999794917</v>
      </c>
      <c r="M152" s="28" t="s">
        <v>112</v>
      </c>
      <c r="N152" s="28"/>
      <c r="O152" s="27"/>
      <c r="P152" s="27"/>
      <c r="Q152" s="33">
        <f t="shared" si="10"/>
        <v>45.3</v>
      </c>
      <c r="R152" s="34">
        <f t="shared" si="9"/>
        <v>22</v>
      </c>
      <c r="S152" s="28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>
        <v>45.3</v>
      </c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7"/>
      <c r="BT152" s="27"/>
      <c r="BU152" s="27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</row>
    <row r="153" spans="1:593" s="30" customFormat="1" ht="15.75" customHeight="1" x14ac:dyDescent="0.2">
      <c r="A153" s="25" t="s">
        <v>103</v>
      </c>
      <c r="B153" s="41" t="s">
        <v>552</v>
      </c>
      <c r="C153" s="26" t="s">
        <v>105</v>
      </c>
      <c r="D153" s="24" t="s">
        <v>1065</v>
      </c>
      <c r="E153" s="24" t="s">
        <v>1066</v>
      </c>
      <c r="F153" s="24"/>
      <c r="G153" s="24" t="s">
        <v>138</v>
      </c>
      <c r="H153" s="24" t="s">
        <v>139</v>
      </c>
      <c r="I153" s="24">
        <v>8</v>
      </c>
      <c r="J153" s="24" t="s">
        <v>222</v>
      </c>
      <c r="K153" s="24"/>
      <c r="L153" s="27">
        <v>999898807</v>
      </c>
      <c r="M153" s="28" t="s">
        <v>112</v>
      </c>
      <c r="N153" s="28"/>
      <c r="O153" s="27"/>
      <c r="P153" s="27"/>
      <c r="Q153" s="33">
        <f t="shared" si="10"/>
        <v>42.4</v>
      </c>
      <c r="R153" s="34">
        <f t="shared" si="9"/>
        <v>25</v>
      </c>
      <c r="S153" s="28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7"/>
      <c r="BT153" s="27"/>
      <c r="BU153" s="27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>
        <v>42.4</v>
      </c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</row>
    <row r="154" spans="1:593" s="30" customFormat="1" ht="15.75" customHeight="1" x14ac:dyDescent="0.2">
      <c r="A154" s="25" t="s">
        <v>103</v>
      </c>
      <c r="B154" s="41" t="s">
        <v>552</v>
      </c>
      <c r="C154" s="26" t="s">
        <v>105</v>
      </c>
      <c r="D154" s="24" t="s">
        <v>805</v>
      </c>
      <c r="E154" s="24" t="s">
        <v>806</v>
      </c>
      <c r="F154" s="24"/>
      <c r="G154" s="24" t="s">
        <v>807</v>
      </c>
      <c r="H154" s="24" t="s">
        <v>808</v>
      </c>
      <c r="I154" s="24">
        <v>7</v>
      </c>
      <c r="J154" s="24" t="s">
        <v>809</v>
      </c>
      <c r="K154" s="24"/>
      <c r="L154" s="27">
        <v>999875428</v>
      </c>
      <c r="M154" s="28" t="s">
        <v>112</v>
      </c>
      <c r="N154" s="28"/>
      <c r="O154" s="27"/>
      <c r="P154" s="27"/>
      <c r="Q154" s="33">
        <f t="shared" si="10"/>
        <v>42.4</v>
      </c>
      <c r="R154" s="34">
        <f t="shared" si="9"/>
        <v>25</v>
      </c>
      <c r="S154" s="28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7"/>
      <c r="BT154" s="27"/>
      <c r="BU154" s="27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>
        <v>42.4</v>
      </c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</row>
    <row r="155" spans="1:593" s="30" customFormat="1" ht="15.75" customHeight="1" x14ac:dyDescent="0.2">
      <c r="A155" s="25" t="s">
        <v>103</v>
      </c>
      <c r="B155" s="41" t="s">
        <v>552</v>
      </c>
      <c r="C155" s="26" t="s">
        <v>105</v>
      </c>
      <c r="D155" s="24" t="s">
        <v>591</v>
      </c>
      <c r="E155" s="24" t="s">
        <v>592</v>
      </c>
      <c r="F155" s="40"/>
      <c r="G155" s="24"/>
      <c r="H155" s="24"/>
      <c r="I155" s="24"/>
      <c r="J155" s="24"/>
      <c r="K155" s="24"/>
      <c r="L155" s="27"/>
      <c r="M155" s="28"/>
      <c r="N155" s="28"/>
      <c r="O155" s="27"/>
      <c r="P155" s="27"/>
      <c r="Q155" s="33">
        <f t="shared" si="10"/>
        <v>40</v>
      </c>
      <c r="R155" s="34">
        <f t="shared" si="9"/>
        <v>27</v>
      </c>
      <c r="S155" s="28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>
        <v>40</v>
      </c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7"/>
      <c r="BT155" s="27"/>
      <c r="BU155" s="27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  <c r="QR155" s="29"/>
      <c r="QS155" s="29"/>
      <c r="QT155" s="29"/>
      <c r="QU155" s="29"/>
      <c r="QV155" s="29"/>
      <c r="QW155" s="29"/>
      <c r="QX155" s="29"/>
      <c r="QY155" s="29"/>
      <c r="QZ155" s="29"/>
      <c r="RA155" s="29"/>
      <c r="RB155" s="29"/>
      <c r="RC155" s="29"/>
      <c r="RD155" s="29"/>
      <c r="RE155" s="29"/>
      <c r="RF155" s="29"/>
      <c r="RG155" s="29"/>
      <c r="RH155" s="29"/>
      <c r="RI155" s="29"/>
      <c r="RJ155" s="29"/>
      <c r="RK155" s="29"/>
      <c r="RL155" s="29"/>
      <c r="RM155" s="29"/>
      <c r="RN155" s="29"/>
      <c r="RO155" s="29"/>
      <c r="RP155" s="29"/>
      <c r="RQ155" s="29"/>
      <c r="RR155" s="29"/>
      <c r="RS155" s="29"/>
      <c r="RT155" s="29"/>
      <c r="RU155" s="29"/>
      <c r="RV155" s="29"/>
      <c r="RW155" s="29"/>
      <c r="RX155" s="29"/>
      <c r="RY155" s="29"/>
      <c r="RZ155" s="29"/>
      <c r="SA155" s="29"/>
      <c r="SB155" s="29"/>
      <c r="SC155" s="29"/>
      <c r="SD155" s="29"/>
      <c r="SE155" s="29"/>
      <c r="SF155" s="29"/>
      <c r="SG155" s="29"/>
      <c r="SH155" s="29"/>
      <c r="SI155" s="29"/>
      <c r="SJ155" s="29"/>
      <c r="SK155" s="29"/>
      <c r="SL155" s="29"/>
      <c r="SM155" s="29"/>
      <c r="SN155" s="29"/>
      <c r="SO155" s="29"/>
      <c r="SP155" s="29"/>
      <c r="SQ155" s="29"/>
      <c r="SR155" s="29"/>
      <c r="SS155" s="29"/>
      <c r="ST155" s="29"/>
      <c r="SU155" s="29"/>
      <c r="SV155" s="29"/>
      <c r="SW155" s="29"/>
      <c r="SX155" s="29"/>
      <c r="SY155" s="29"/>
      <c r="SZ155" s="29"/>
      <c r="TA155" s="29"/>
      <c r="TB155" s="29"/>
      <c r="TC155" s="29"/>
      <c r="TD155" s="29"/>
      <c r="TE155" s="29"/>
      <c r="TF155" s="29"/>
      <c r="TG155" s="29"/>
      <c r="TH155" s="29"/>
      <c r="TI155" s="29"/>
      <c r="TJ155" s="29"/>
      <c r="TK155" s="29"/>
      <c r="TL155" s="29"/>
      <c r="TM155" s="29"/>
      <c r="TN155" s="29"/>
      <c r="TO155" s="29"/>
      <c r="TP155" s="29"/>
      <c r="TQ155" s="29"/>
      <c r="TR155" s="29"/>
      <c r="TS155" s="29"/>
      <c r="TT155" s="29"/>
      <c r="TU155" s="29"/>
      <c r="TV155" s="29"/>
      <c r="TW155" s="29"/>
      <c r="TX155" s="29"/>
      <c r="TY155" s="29"/>
      <c r="TZ155" s="29"/>
      <c r="UA155" s="29"/>
      <c r="UB155" s="29"/>
      <c r="UC155" s="29"/>
      <c r="UD155" s="29"/>
      <c r="UE155" s="29"/>
      <c r="UF155" s="29"/>
      <c r="UG155" s="29"/>
      <c r="UH155" s="29"/>
      <c r="UI155" s="29"/>
      <c r="UJ155" s="29"/>
      <c r="UK155" s="29"/>
      <c r="UL155" s="29"/>
      <c r="UM155" s="29"/>
      <c r="UN155" s="29"/>
      <c r="UO155" s="29"/>
      <c r="UP155" s="29"/>
      <c r="UQ155" s="29"/>
      <c r="UR155" s="29"/>
      <c r="US155" s="29"/>
      <c r="UT155" s="29"/>
      <c r="UU155" s="29"/>
      <c r="UV155" s="29"/>
      <c r="UW155" s="29"/>
      <c r="UX155" s="29"/>
      <c r="UY155" s="29"/>
      <c r="UZ155" s="29"/>
      <c r="VA155" s="29"/>
      <c r="VB155" s="29"/>
      <c r="VC155" s="29"/>
      <c r="VD155" s="29"/>
      <c r="VE155" s="29"/>
      <c r="VF155" s="29"/>
      <c r="VG155" s="29"/>
      <c r="VH155" s="29"/>
      <c r="VI155" s="29"/>
      <c r="VJ155" s="29"/>
      <c r="VK155" s="29"/>
      <c r="VL155" s="29"/>
      <c r="VM155" s="29"/>
      <c r="VN155" s="29"/>
      <c r="VO155" s="29"/>
      <c r="VP155" s="29"/>
      <c r="VQ155" s="29"/>
      <c r="VR155" s="29"/>
      <c r="VS155" s="29"/>
      <c r="VT155" s="29"/>
      <c r="VU155" s="29"/>
    </row>
    <row r="156" spans="1:593" s="30" customFormat="1" ht="15.75" customHeight="1" x14ac:dyDescent="0.2">
      <c r="A156" s="25" t="s">
        <v>103</v>
      </c>
      <c r="B156" s="41" t="s">
        <v>552</v>
      </c>
      <c r="C156" s="26" t="s">
        <v>105</v>
      </c>
      <c r="D156" s="24" t="s">
        <v>1008</v>
      </c>
      <c r="E156" s="24" t="s">
        <v>3674</v>
      </c>
      <c r="F156" s="31"/>
      <c r="G156" s="24"/>
      <c r="H156" s="24"/>
      <c r="I156" s="25"/>
      <c r="J156" s="24"/>
      <c r="K156" s="24"/>
      <c r="L156" s="27"/>
      <c r="M156" s="28"/>
      <c r="N156" s="28"/>
      <c r="O156" s="27"/>
      <c r="P156" s="27"/>
      <c r="Q156" s="33">
        <f t="shared" si="10"/>
        <v>40</v>
      </c>
      <c r="R156" s="34">
        <f t="shared" si="9"/>
        <v>27</v>
      </c>
      <c r="S156" s="28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7"/>
      <c r="BT156" s="27"/>
      <c r="BU156" s="27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>
        <v>40</v>
      </c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</row>
    <row r="157" spans="1:593" s="30" customFormat="1" ht="15.75" customHeight="1" x14ac:dyDescent="0.2">
      <c r="A157" s="25" t="s">
        <v>103</v>
      </c>
      <c r="B157" s="41" t="s">
        <v>552</v>
      </c>
      <c r="C157" s="26" t="s">
        <v>105</v>
      </c>
      <c r="D157" s="24" t="s">
        <v>593</v>
      </c>
      <c r="E157" s="24" t="s">
        <v>594</v>
      </c>
      <c r="F157" s="31"/>
      <c r="G157" s="24"/>
      <c r="H157" s="24"/>
      <c r="I157" s="24"/>
      <c r="J157" s="24"/>
      <c r="K157" s="24"/>
      <c r="L157" s="27"/>
      <c r="M157" s="28"/>
      <c r="N157" s="28"/>
      <c r="O157" s="27"/>
      <c r="P157" s="27"/>
      <c r="Q157" s="33">
        <f t="shared" si="10"/>
        <v>31.8</v>
      </c>
      <c r="R157" s="34">
        <f t="shared" si="9"/>
        <v>29</v>
      </c>
      <c r="S157" s="28"/>
      <c r="T157" s="27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>
        <v>31.8</v>
      </c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7"/>
      <c r="BT157" s="27"/>
      <c r="BU157" s="27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  <c r="QR157" s="29"/>
      <c r="QS157" s="29"/>
      <c r="QT157" s="29"/>
      <c r="QU157" s="29"/>
      <c r="QV157" s="29"/>
      <c r="QW157" s="29"/>
      <c r="QX157" s="29"/>
      <c r="QY157" s="29"/>
      <c r="QZ157" s="29"/>
      <c r="RA157" s="29"/>
      <c r="RB157" s="29"/>
      <c r="RC157" s="29"/>
      <c r="RD157" s="29"/>
      <c r="RE157" s="29"/>
      <c r="RF157" s="29"/>
      <c r="RG157" s="29"/>
      <c r="RH157" s="29"/>
      <c r="RI157" s="29"/>
      <c r="RJ157" s="29"/>
      <c r="RK157" s="29"/>
      <c r="RL157" s="29"/>
      <c r="RM157" s="29"/>
      <c r="RN157" s="29"/>
      <c r="RO157" s="29"/>
      <c r="RP157" s="29"/>
      <c r="RQ157" s="29"/>
      <c r="RR157" s="29"/>
      <c r="RS157" s="29"/>
      <c r="RT157" s="29"/>
      <c r="RU157" s="29"/>
      <c r="RV157" s="29"/>
      <c r="RW157" s="29"/>
      <c r="RX157" s="29"/>
      <c r="RY157" s="29"/>
      <c r="RZ157" s="29"/>
      <c r="SA157" s="29"/>
      <c r="SB157" s="29"/>
      <c r="SC157" s="29"/>
      <c r="SD157" s="29"/>
      <c r="SE157" s="29"/>
      <c r="SF157" s="29"/>
      <c r="SG157" s="29"/>
      <c r="SH157" s="29"/>
      <c r="SI157" s="29"/>
      <c r="SJ157" s="29"/>
      <c r="SK157" s="29"/>
      <c r="SL157" s="29"/>
      <c r="SM157" s="29"/>
      <c r="SN157" s="29"/>
      <c r="SO157" s="29"/>
      <c r="SP157" s="29"/>
      <c r="SQ157" s="29"/>
      <c r="SR157" s="29"/>
      <c r="SS157" s="29"/>
      <c r="ST157" s="29"/>
      <c r="SU157" s="29"/>
      <c r="SV157" s="29"/>
      <c r="SW157" s="29"/>
      <c r="SX157" s="29"/>
      <c r="SY157" s="29"/>
      <c r="SZ157" s="29"/>
      <c r="TA157" s="29"/>
      <c r="TB157" s="29"/>
      <c r="TC157" s="29"/>
      <c r="TD157" s="29"/>
      <c r="TE157" s="29"/>
      <c r="TF157" s="29"/>
      <c r="TG157" s="29"/>
      <c r="TH157" s="29"/>
      <c r="TI157" s="29"/>
      <c r="TJ157" s="29"/>
      <c r="TK157" s="29"/>
      <c r="TL157" s="29"/>
      <c r="TM157" s="29"/>
      <c r="TN157" s="29"/>
      <c r="TO157" s="29"/>
      <c r="TP157" s="29"/>
      <c r="TQ157" s="29"/>
      <c r="TR157" s="29"/>
      <c r="TS157" s="29"/>
      <c r="TT157" s="29"/>
      <c r="TU157" s="29"/>
      <c r="TV157" s="29"/>
      <c r="TW157" s="29"/>
      <c r="TX157" s="29"/>
      <c r="TY157" s="29"/>
      <c r="TZ157" s="29"/>
      <c r="UA157" s="29"/>
      <c r="UB157" s="29"/>
      <c r="UC157" s="29"/>
      <c r="UD157" s="29"/>
      <c r="UE157" s="29"/>
      <c r="UF157" s="29"/>
      <c r="UG157" s="29"/>
      <c r="UH157" s="29"/>
      <c r="UI157" s="29"/>
      <c r="UJ157" s="29"/>
      <c r="UK157" s="29"/>
      <c r="UL157" s="29"/>
      <c r="UM157" s="29"/>
      <c r="UN157" s="29"/>
      <c r="UO157" s="29"/>
      <c r="UP157" s="29"/>
      <c r="UQ157" s="29"/>
      <c r="UR157" s="29"/>
      <c r="US157" s="29"/>
      <c r="UT157" s="29"/>
      <c r="UU157" s="29"/>
      <c r="UV157" s="29"/>
      <c r="UW157" s="29"/>
      <c r="UX157" s="29"/>
      <c r="UY157" s="29"/>
      <c r="UZ157" s="29"/>
      <c r="VA157" s="29"/>
      <c r="VB157" s="29"/>
      <c r="VC157" s="29"/>
      <c r="VD157" s="29"/>
      <c r="VE157" s="29"/>
      <c r="VF157" s="29"/>
      <c r="VG157" s="29"/>
      <c r="VH157" s="29"/>
      <c r="VI157" s="29"/>
      <c r="VJ157" s="29"/>
      <c r="VK157" s="29"/>
      <c r="VL157" s="29"/>
      <c r="VM157" s="29"/>
      <c r="VN157" s="29"/>
      <c r="VO157" s="29"/>
      <c r="VP157" s="29"/>
      <c r="VQ157" s="29"/>
      <c r="VR157" s="29"/>
      <c r="VS157" s="29"/>
      <c r="VT157" s="29"/>
      <c r="VU157" s="29"/>
    </row>
    <row r="158" spans="1:593" s="30" customFormat="1" ht="15.75" customHeight="1" x14ac:dyDescent="0.2">
      <c r="A158" s="25" t="s">
        <v>103</v>
      </c>
      <c r="B158" s="41" t="s">
        <v>552</v>
      </c>
      <c r="C158" s="26" t="s">
        <v>105</v>
      </c>
      <c r="D158" s="24" t="s">
        <v>600</v>
      </c>
      <c r="E158" s="24" t="s">
        <v>601</v>
      </c>
      <c r="F158" s="24"/>
      <c r="G158" s="24" t="s">
        <v>246</v>
      </c>
      <c r="H158" s="24" t="s">
        <v>247</v>
      </c>
      <c r="I158" s="24">
        <v>1</v>
      </c>
      <c r="J158" s="24" t="s">
        <v>602</v>
      </c>
      <c r="K158" s="24" t="s">
        <v>603</v>
      </c>
      <c r="L158" s="27">
        <v>999736549</v>
      </c>
      <c r="M158" s="28" t="s">
        <v>112</v>
      </c>
      <c r="N158" s="28"/>
      <c r="O158" s="27"/>
      <c r="P158" s="27"/>
      <c r="Q158" s="33">
        <f t="shared" si="10"/>
        <v>31.8</v>
      </c>
      <c r="R158" s="34">
        <f t="shared" si="9"/>
        <v>29</v>
      </c>
      <c r="S158" s="28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>
        <v>31.8</v>
      </c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7"/>
      <c r="BT158" s="27"/>
      <c r="BU158" s="27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</row>
    <row r="159" spans="1:593" s="30" customFormat="1" ht="15.75" customHeight="1" x14ac:dyDescent="0.2">
      <c r="A159" s="25" t="s">
        <v>103</v>
      </c>
      <c r="B159" s="41" t="s">
        <v>552</v>
      </c>
      <c r="C159" s="26" t="s">
        <v>105</v>
      </c>
      <c r="D159" s="24" t="s">
        <v>341</v>
      </c>
      <c r="E159" s="24" t="s">
        <v>604</v>
      </c>
      <c r="F159" s="24"/>
      <c r="G159" s="24" t="s">
        <v>605</v>
      </c>
      <c r="H159" s="24" t="s">
        <v>606</v>
      </c>
      <c r="I159" s="24">
        <v>7</v>
      </c>
      <c r="J159" s="24" t="s">
        <v>607</v>
      </c>
      <c r="K159" s="24" t="s">
        <v>608</v>
      </c>
      <c r="L159" s="27">
        <v>999849716</v>
      </c>
      <c r="M159" s="28" t="s">
        <v>112</v>
      </c>
      <c r="N159" s="28"/>
      <c r="O159" s="27"/>
      <c r="P159" s="27"/>
      <c r="Q159" s="33">
        <f t="shared" si="10"/>
        <v>31.8</v>
      </c>
      <c r="R159" s="34">
        <f t="shared" si="9"/>
        <v>29</v>
      </c>
      <c r="S159" s="28"/>
      <c r="T159" s="27">
        <v>31.8</v>
      </c>
      <c r="U159" s="27"/>
      <c r="V159" s="27"/>
      <c r="W159" s="27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7"/>
      <c r="BT159" s="27"/>
      <c r="BU159" s="27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</row>
    <row r="160" spans="1:593" s="30" customFormat="1" ht="15.75" customHeight="1" x14ac:dyDescent="0.2">
      <c r="A160" s="25" t="s">
        <v>103</v>
      </c>
      <c r="B160" s="41" t="s">
        <v>552</v>
      </c>
      <c r="C160" s="26" t="s">
        <v>105</v>
      </c>
      <c r="D160" s="24" t="s">
        <v>485</v>
      </c>
      <c r="E160" s="24" t="s">
        <v>609</v>
      </c>
      <c r="F160" s="31">
        <v>37050</v>
      </c>
      <c r="G160" s="24" t="s">
        <v>610</v>
      </c>
      <c r="H160" s="24" t="s">
        <v>415</v>
      </c>
      <c r="I160" s="24">
        <v>4</v>
      </c>
      <c r="J160" s="24" t="s">
        <v>416</v>
      </c>
      <c r="K160" s="24" t="s">
        <v>417</v>
      </c>
      <c r="L160" s="27">
        <v>999891918</v>
      </c>
      <c r="M160" s="28" t="s">
        <v>112</v>
      </c>
      <c r="N160" s="28"/>
      <c r="O160" s="27"/>
      <c r="P160" s="27"/>
      <c r="Q160" s="33">
        <f t="shared" si="10"/>
        <v>31.8</v>
      </c>
      <c r="R160" s="34">
        <f t="shared" si="9"/>
        <v>29</v>
      </c>
      <c r="S160" s="28"/>
      <c r="T160" s="29">
        <v>31.8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7"/>
      <c r="BT160" s="27"/>
      <c r="BU160" s="27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</row>
    <row r="161" spans="1:593" s="30" customFormat="1" ht="15.75" customHeight="1" x14ac:dyDescent="0.2">
      <c r="A161" s="25" t="s">
        <v>103</v>
      </c>
      <c r="B161" s="41" t="s">
        <v>552</v>
      </c>
      <c r="C161" s="26" t="s">
        <v>105</v>
      </c>
      <c r="D161" s="24" t="s">
        <v>385</v>
      </c>
      <c r="E161" s="24" t="s">
        <v>217</v>
      </c>
      <c r="F161" s="24"/>
      <c r="G161" s="24" t="s">
        <v>386</v>
      </c>
      <c r="H161" s="24" t="s">
        <v>122</v>
      </c>
      <c r="I161" s="24">
        <v>4</v>
      </c>
      <c r="J161" s="24" t="s">
        <v>151</v>
      </c>
      <c r="K161" s="24" t="s">
        <v>152</v>
      </c>
      <c r="L161" s="27">
        <v>999831037</v>
      </c>
      <c r="M161" s="28" t="s">
        <v>112</v>
      </c>
      <c r="N161" s="28"/>
      <c r="O161" s="27"/>
      <c r="P161" s="27"/>
      <c r="Q161" s="33">
        <f t="shared" si="10"/>
        <v>30.9</v>
      </c>
      <c r="R161" s="34">
        <f t="shared" si="9"/>
        <v>33</v>
      </c>
      <c r="S161" s="28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>
        <v>30.9</v>
      </c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7"/>
      <c r="BT161" s="27"/>
      <c r="BU161" s="27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  <c r="QR161" s="29"/>
      <c r="QS161" s="29"/>
      <c r="QT161" s="29"/>
      <c r="QU161" s="29"/>
      <c r="QV161" s="29"/>
      <c r="QW161" s="29"/>
      <c r="QX161" s="29"/>
      <c r="QY161" s="29"/>
      <c r="QZ161" s="29"/>
      <c r="RA161" s="29"/>
      <c r="RB161" s="29"/>
      <c r="RC161" s="29"/>
      <c r="RD161" s="29"/>
      <c r="RE161" s="29"/>
      <c r="RF161" s="29"/>
      <c r="RG161" s="29"/>
      <c r="RH161" s="29"/>
      <c r="RI161" s="29"/>
      <c r="RJ161" s="29"/>
      <c r="RK161" s="29"/>
      <c r="RL161" s="29"/>
      <c r="RM161" s="29"/>
      <c r="RN161" s="29"/>
      <c r="RO161" s="29"/>
      <c r="RP161" s="29"/>
      <c r="RQ161" s="29"/>
      <c r="RR161" s="29"/>
      <c r="RS161" s="29"/>
      <c r="RT161" s="29"/>
      <c r="RU161" s="29"/>
      <c r="RV161" s="29"/>
      <c r="RW161" s="29"/>
      <c r="RX161" s="29"/>
      <c r="RY161" s="29"/>
      <c r="RZ161" s="29"/>
      <c r="SA161" s="29"/>
      <c r="SB161" s="29"/>
      <c r="SC161" s="29"/>
      <c r="SD161" s="29"/>
      <c r="SE161" s="29"/>
      <c r="SF161" s="29"/>
      <c r="SG161" s="29"/>
      <c r="SH161" s="29"/>
      <c r="SI161" s="29"/>
      <c r="SJ161" s="29"/>
      <c r="SK161" s="29"/>
      <c r="SL161" s="29"/>
      <c r="SM161" s="29"/>
      <c r="SN161" s="29"/>
      <c r="SO161" s="29"/>
      <c r="SP161" s="29"/>
      <c r="SQ161" s="29"/>
      <c r="SR161" s="29"/>
      <c r="SS161" s="29"/>
      <c r="ST161" s="29"/>
      <c r="SU161" s="29"/>
      <c r="SV161" s="29"/>
      <c r="SW161" s="29"/>
      <c r="SX161" s="29"/>
      <c r="SY161" s="29"/>
      <c r="SZ161" s="29"/>
      <c r="TA161" s="29"/>
      <c r="TB161" s="29"/>
      <c r="TC161" s="29"/>
      <c r="TD161" s="29"/>
      <c r="TE161" s="29"/>
      <c r="TF161" s="29"/>
      <c r="TG161" s="29"/>
      <c r="TH161" s="29"/>
      <c r="TI161" s="29"/>
      <c r="TJ161" s="29"/>
      <c r="TK161" s="29"/>
      <c r="TL161" s="29"/>
      <c r="TM161" s="29"/>
      <c r="TN161" s="29"/>
      <c r="TO161" s="29"/>
      <c r="TP161" s="29"/>
      <c r="TQ161" s="29"/>
      <c r="TR161" s="29"/>
      <c r="TS161" s="29"/>
      <c r="TT161" s="29"/>
      <c r="TU161" s="29"/>
      <c r="TV161" s="29"/>
      <c r="TW161" s="29"/>
      <c r="TX161" s="29"/>
      <c r="TY161" s="29"/>
      <c r="TZ161" s="29"/>
      <c r="UA161" s="29"/>
      <c r="UB161" s="29"/>
      <c r="UC161" s="29"/>
      <c r="UD161" s="29"/>
      <c r="UE161" s="29"/>
      <c r="UF161" s="29"/>
      <c r="UG161" s="29"/>
      <c r="UH161" s="29"/>
      <c r="UI161" s="29"/>
      <c r="UJ161" s="29"/>
      <c r="UK161" s="29"/>
      <c r="UL161" s="29"/>
      <c r="UM161" s="29"/>
      <c r="UN161" s="29"/>
      <c r="UO161" s="29"/>
      <c r="UP161" s="29"/>
      <c r="UQ161" s="29"/>
      <c r="UR161" s="29"/>
      <c r="US161" s="29"/>
      <c r="UT161" s="29"/>
      <c r="UU161" s="29"/>
      <c r="UV161" s="29"/>
      <c r="UW161" s="29"/>
      <c r="UX161" s="29"/>
      <c r="UY161" s="29"/>
      <c r="UZ161" s="29"/>
      <c r="VA161" s="29"/>
      <c r="VB161" s="29"/>
      <c r="VC161" s="29"/>
      <c r="VD161" s="29"/>
      <c r="VE161" s="29"/>
      <c r="VF161" s="29"/>
      <c r="VG161" s="29"/>
      <c r="VH161" s="29"/>
      <c r="VI161" s="29"/>
      <c r="VJ161" s="29"/>
      <c r="VK161" s="29"/>
      <c r="VL161" s="29"/>
      <c r="VM161" s="29"/>
      <c r="VN161" s="29"/>
      <c r="VO161" s="29"/>
      <c r="VP161" s="29"/>
      <c r="VQ161" s="29"/>
      <c r="VR161" s="29"/>
      <c r="VS161" s="29"/>
      <c r="VT161" s="29"/>
      <c r="VU161" s="29"/>
    </row>
    <row r="162" spans="1:593" s="30" customFormat="1" ht="15.75" customHeight="1" x14ac:dyDescent="0.2">
      <c r="A162" s="25" t="s">
        <v>103</v>
      </c>
      <c r="B162" s="41" t="s">
        <v>552</v>
      </c>
      <c r="C162" s="26" t="s">
        <v>105</v>
      </c>
      <c r="D162" s="24" t="s">
        <v>437</v>
      </c>
      <c r="E162" s="24" t="s">
        <v>438</v>
      </c>
      <c r="F162" s="24"/>
      <c r="G162" s="24" t="s">
        <v>439</v>
      </c>
      <c r="H162" s="24" t="s">
        <v>177</v>
      </c>
      <c r="I162" s="24">
        <v>3</v>
      </c>
      <c r="J162" s="24" t="s">
        <v>440</v>
      </c>
      <c r="K162" s="24" t="s">
        <v>441</v>
      </c>
      <c r="L162" s="27">
        <v>999779135</v>
      </c>
      <c r="M162" s="28" t="s">
        <v>112</v>
      </c>
      <c r="N162" s="28"/>
      <c r="O162" s="27"/>
      <c r="P162" s="27"/>
      <c r="Q162" s="33">
        <f t="shared" si="10"/>
        <v>30</v>
      </c>
      <c r="R162" s="34">
        <f t="shared" si="9"/>
        <v>34</v>
      </c>
      <c r="S162" s="28"/>
      <c r="T162" s="27"/>
      <c r="U162" s="29"/>
      <c r="V162" s="29"/>
      <c r="W162" s="27"/>
      <c r="X162" s="29"/>
      <c r="Y162" s="29"/>
      <c r="Z162" s="29"/>
      <c r="AA162" s="29"/>
      <c r="AB162" s="29"/>
      <c r="AC162" s="29"/>
      <c r="AD162" s="29"/>
      <c r="AE162" s="29"/>
      <c r="AF162" s="29"/>
      <c r="AG162" s="29">
        <v>30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7"/>
      <c r="BT162" s="27"/>
      <c r="BU162" s="27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  <c r="QR162" s="29"/>
      <c r="QS162" s="29"/>
      <c r="QT162" s="29"/>
      <c r="QU162" s="29"/>
      <c r="QV162" s="29"/>
      <c r="QW162" s="29"/>
      <c r="QX162" s="29"/>
      <c r="QY162" s="29"/>
      <c r="QZ162" s="29"/>
      <c r="RA162" s="29"/>
      <c r="RB162" s="29"/>
      <c r="RC162" s="29"/>
      <c r="RD162" s="29"/>
      <c r="RE162" s="29"/>
      <c r="RF162" s="29"/>
      <c r="RG162" s="29"/>
      <c r="RH162" s="29"/>
      <c r="RI162" s="29"/>
      <c r="RJ162" s="29"/>
      <c r="RK162" s="29"/>
      <c r="RL162" s="29"/>
      <c r="RM162" s="29"/>
      <c r="RN162" s="29"/>
      <c r="RO162" s="29"/>
      <c r="RP162" s="29"/>
      <c r="RQ162" s="29"/>
      <c r="RR162" s="29"/>
      <c r="RS162" s="29"/>
      <c r="RT162" s="29"/>
      <c r="RU162" s="29"/>
      <c r="RV162" s="29"/>
      <c r="RW162" s="29"/>
      <c r="RX162" s="29"/>
      <c r="RY162" s="29"/>
      <c r="RZ162" s="29"/>
      <c r="SA162" s="29"/>
      <c r="SB162" s="29"/>
      <c r="SC162" s="29"/>
      <c r="SD162" s="29"/>
      <c r="SE162" s="29"/>
      <c r="SF162" s="29"/>
      <c r="SG162" s="29"/>
      <c r="SH162" s="29"/>
      <c r="SI162" s="29"/>
      <c r="SJ162" s="29"/>
      <c r="SK162" s="29"/>
      <c r="SL162" s="29"/>
      <c r="SM162" s="29"/>
      <c r="SN162" s="29"/>
      <c r="SO162" s="29"/>
      <c r="SP162" s="29"/>
      <c r="SQ162" s="29"/>
      <c r="SR162" s="29"/>
      <c r="SS162" s="29"/>
      <c r="ST162" s="29"/>
      <c r="SU162" s="29"/>
      <c r="SV162" s="29"/>
      <c r="SW162" s="29"/>
      <c r="SX162" s="29"/>
      <c r="SY162" s="29"/>
      <c r="SZ162" s="29"/>
      <c r="TA162" s="29"/>
      <c r="TB162" s="29"/>
      <c r="TC162" s="29"/>
      <c r="TD162" s="29"/>
      <c r="TE162" s="29"/>
      <c r="TF162" s="29"/>
      <c r="TG162" s="29"/>
      <c r="TH162" s="29"/>
      <c r="TI162" s="29"/>
      <c r="TJ162" s="29"/>
      <c r="TK162" s="29"/>
      <c r="TL162" s="29"/>
      <c r="TM162" s="29"/>
      <c r="TN162" s="29"/>
      <c r="TO162" s="29"/>
      <c r="TP162" s="29"/>
      <c r="TQ162" s="29"/>
      <c r="TR162" s="29"/>
      <c r="TS162" s="29"/>
      <c r="TT162" s="29"/>
      <c r="TU162" s="29"/>
      <c r="TV162" s="29"/>
      <c r="TW162" s="29"/>
      <c r="TX162" s="29"/>
      <c r="TY162" s="29"/>
      <c r="TZ162" s="29"/>
      <c r="UA162" s="29"/>
      <c r="UB162" s="29"/>
      <c r="UC162" s="29"/>
      <c r="UD162" s="29"/>
      <c r="UE162" s="29"/>
      <c r="UF162" s="29"/>
      <c r="UG162" s="29"/>
      <c r="UH162" s="29"/>
      <c r="UI162" s="29"/>
      <c r="UJ162" s="29"/>
      <c r="UK162" s="29"/>
      <c r="UL162" s="29"/>
      <c r="UM162" s="29"/>
      <c r="UN162" s="29"/>
      <c r="UO162" s="29"/>
      <c r="UP162" s="29"/>
      <c r="UQ162" s="29"/>
      <c r="UR162" s="29"/>
      <c r="US162" s="29"/>
      <c r="UT162" s="29"/>
      <c r="UU162" s="29"/>
      <c r="UV162" s="29"/>
      <c r="UW162" s="29"/>
      <c r="UX162" s="29"/>
      <c r="UY162" s="29"/>
      <c r="UZ162" s="29"/>
      <c r="VA162" s="29"/>
      <c r="VB162" s="29"/>
      <c r="VC162" s="29"/>
      <c r="VD162" s="29"/>
      <c r="VE162" s="29"/>
      <c r="VF162" s="29"/>
      <c r="VG162" s="29"/>
      <c r="VH162" s="29"/>
      <c r="VI162" s="29"/>
      <c r="VJ162" s="29"/>
      <c r="VK162" s="29"/>
      <c r="VL162" s="29"/>
      <c r="VM162" s="29"/>
      <c r="VN162" s="29"/>
      <c r="VO162" s="29"/>
      <c r="VP162" s="29"/>
      <c r="VQ162" s="29"/>
      <c r="VR162" s="29"/>
      <c r="VS162" s="29"/>
      <c r="VT162" s="29"/>
      <c r="VU162" s="29"/>
    </row>
    <row r="163" spans="1:593" s="30" customFormat="1" ht="15.75" customHeight="1" x14ac:dyDescent="0.2">
      <c r="A163" s="25" t="s">
        <v>103</v>
      </c>
      <c r="B163" s="41" t="s">
        <v>552</v>
      </c>
      <c r="C163" s="26" t="s">
        <v>105</v>
      </c>
      <c r="D163" s="24" t="s">
        <v>611</v>
      </c>
      <c r="E163" s="24" t="s">
        <v>612</v>
      </c>
      <c r="F163" s="24"/>
      <c r="G163" s="24" t="s">
        <v>613</v>
      </c>
      <c r="H163" s="24" t="s">
        <v>109</v>
      </c>
      <c r="I163" s="24">
        <v>6</v>
      </c>
      <c r="J163" s="24" t="s">
        <v>614</v>
      </c>
      <c r="K163" s="24" t="s">
        <v>196</v>
      </c>
      <c r="L163" s="27">
        <v>999834669</v>
      </c>
      <c r="M163" s="28" t="s">
        <v>112</v>
      </c>
      <c r="N163" s="28"/>
      <c r="O163" s="27"/>
      <c r="P163" s="27"/>
      <c r="Q163" s="33">
        <f t="shared" si="10"/>
        <v>20</v>
      </c>
      <c r="R163" s="34">
        <f t="shared" si="9"/>
        <v>35</v>
      </c>
      <c r="S163" s="28"/>
      <c r="T163" s="27"/>
      <c r="U163" s="27"/>
      <c r="V163" s="27"/>
      <c r="W163" s="27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>
        <v>20</v>
      </c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7"/>
      <c r="BT163" s="27"/>
      <c r="BU163" s="27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  <c r="QR163" s="29"/>
      <c r="QS163" s="29"/>
      <c r="QT163" s="29"/>
      <c r="QU163" s="29"/>
      <c r="QV163" s="29"/>
      <c r="QW163" s="29"/>
      <c r="QX163" s="29"/>
      <c r="QY163" s="29"/>
      <c r="QZ163" s="29"/>
      <c r="RA163" s="29"/>
      <c r="RB163" s="29"/>
      <c r="RC163" s="29"/>
      <c r="RD163" s="29"/>
      <c r="RE163" s="29"/>
      <c r="RF163" s="29"/>
      <c r="RG163" s="29"/>
      <c r="RH163" s="29"/>
      <c r="RI163" s="29"/>
      <c r="RJ163" s="29"/>
      <c r="RK163" s="29"/>
      <c r="RL163" s="29"/>
      <c r="RM163" s="29"/>
      <c r="RN163" s="29"/>
      <c r="RO163" s="29"/>
      <c r="RP163" s="29"/>
      <c r="RQ163" s="29"/>
      <c r="RR163" s="29"/>
      <c r="RS163" s="29"/>
      <c r="RT163" s="29"/>
      <c r="RU163" s="29"/>
      <c r="RV163" s="29"/>
      <c r="RW163" s="29"/>
      <c r="RX163" s="29"/>
      <c r="RY163" s="29"/>
      <c r="RZ163" s="29"/>
      <c r="SA163" s="29"/>
      <c r="SB163" s="29"/>
      <c r="SC163" s="29"/>
      <c r="SD163" s="29"/>
      <c r="SE163" s="29"/>
      <c r="SF163" s="29"/>
      <c r="SG163" s="29"/>
      <c r="SH163" s="29"/>
      <c r="SI163" s="29"/>
      <c r="SJ163" s="29"/>
      <c r="SK163" s="29"/>
      <c r="SL163" s="29"/>
      <c r="SM163" s="29"/>
      <c r="SN163" s="29"/>
      <c r="SO163" s="29"/>
      <c r="SP163" s="29"/>
      <c r="SQ163" s="29"/>
      <c r="SR163" s="29"/>
      <c r="SS163" s="29"/>
      <c r="ST163" s="29"/>
      <c r="SU163" s="29"/>
      <c r="SV163" s="29"/>
      <c r="SW163" s="29"/>
      <c r="SX163" s="29"/>
      <c r="SY163" s="29"/>
      <c r="SZ163" s="29"/>
      <c r="TA163" s="29"/>
      <c r="TB163" s="29"/>
      <c r="TC163" s="29"/>
      <c r="TD163" s="29"/>
      <c r="TE163" s="29"/>
      <c r="TF163" s="29"/>
      <c r="TG163" s="29"/>
      <c r="TH163" s="29"/>
      <c r="TI163" s="29"/>
      <c r="TJ163" s="29"/>
      <c r="TK163" s="29"/>
      <c r="TL163" s="29"/>
      <c r="TM163" s="29"/>
      <c r="TN163" s="29"/>
      <c r="TO163" s="29"/>
      <c r="TP163" s="29"/>
      <c r="TQ163" s="29"/>
      <c r="TR163" s="29"/>
      <c r="TS163" s="29"/>
      <c r="TT163" s="29"/>
      <c r="TU163" s="29"/>
      <c r="TV163" s="29"/>
      <c r="TW163" s="29"/>
      <c r="TX163" s="29"/>
      <c r="TY163" s="29"/>
      <c r="TZ163" s="29"/>
      <c r="UA163" s="29"/>
      <c r="UB163" s="29"/>
      <c r="UC163" s="29"/>
      <c r="UD163" s="29"/>
      <c r="UE163" s="29"/>
      <c r="UF163" s="29"/>
      <c r="UG163" s="29"/>
      <c r="UH163" s="29"/>
      <c r="UI163" s="29"/>
      <c r="UJ163" s="29"/>
      <c r="UK163" s="29"/>
      <c r="UL163" s="29"/>
      <c r="UM163" s="29"/>
      <c r="UN163" s="29"/>
      <c r="UO163" s="29"/>
      <c r="UP163" s="29"/>
      <c r="UQ163" s="29"/>
      <c r="UR163" s="29"/>
      <c r="US163" s="29"/>
      <c r="UT163" s="29"/>
      <c r="UU163" s="29"/>
      <c r="UV163" s="29"/>
      <c r="UW163" s="29"/>
      <c r="UX163" s="29"/>
      <c r="UY163" s="29"/>
      <c r="UZ163" s="29"/>
      <c r="VA163" s="29"/>
      <c r="VB163" s="29"/>
      <c r="VC163" s="29"/>
      <c r="VD163" s="29"/>
      <c r="VE163" s="29"/>
      <c r="VF163" s="29"/>
      <c r="VG163" s="29"/>
      <c r="VH163" s="29"/>
      <c r="VI163" s="29"/>
      <c r="VJ163" s="29"/>
      <c r="VK163" s="29"/>
      <c r="VL163" s="29"/>
      <c r="VM163" s="29"/>
      <c r="VN163" s="29"/>
      <c r="VO163" s="29"/>
      <c r="VP163" s="29"/>
      <c r="VQ163" s="29"/>
      <c r="VR163" s="29"/>
      <c r="VS163" s="29"/>
      <c r="VT163" s="29"/>
      <c r="VU163" s="29"/>
    </row>
    <row r="164" spans="1:593" s="30" customFormat="1" ht="15.75" customHeight="1" x14ac:dyDescent="0.2">
      <c r="A164" s="25" t="s">
        <v>103</v>
      </c>
      <c r="B164" s="41" t="s">
        <v>552</v>
      </c>
      <c r="C164" s="26" t="s">
        <v>105</v>
      </c>
      <c r="D164" s="24" t="s">
        <v>303</v>
      </c>
      <c r="E164" s="24" t="s">
        <v>304</v>
      </c>
      <c r="F164" s="24"/>
      <c r="G164" s="24" t="s">
        <v>305</v>
      </c>
      <c r="H164" s="24" t="s">
        <v>122</v>
      </c>
      <c r="I164" s="24">
        <v>4</v>
      </c>
      <c r="J164" s="24" t="s">
        <v>151</v>
      </c>
      <c r="K164" s="24" t="s">
        <v>306</v>
      </c>
      <c r="L164" s="27">
        <v>999874812</v>
      </c>
      <c r="M164" s="28" t="s">
        <v>112</v>
      </c>
      <c r="N164" s="28"/>
      <c r="O164" s="27"/>
      <c r="P164" s="27"/>
      <c r="Q164" s="33">
        <f t="shared" si="10"/>
        <v>20</v>
      </c>
      <c r="R164" s="34">
        <f t="shared" si="9"/>
        <v>35</v>
      </c>
      <c r="S164" s="28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>
        <v>20</v>
      </c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7"/>
      <c r="BT164" s="27"/>
      <c r="BU164" s="27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</row>
    <row r="165" spans="1:593" s="30" customFormat="1" ht="15.75" customHeight="1" x14ac:dyDescent="0.2">
      <c r="A165" s="25" t="s">
        <v>103</v>
      </c>
      <c r="B165" s="41" t="s">
        <v>552</v>
      </c>
      <c r="C165" s="26" t="s">
        <v>105</v>
      </c>
      <c r="D165" s="24" t="s">
        <v>615</v>
      </c>
      <c r="E165" s="24" t="s">
        <v>616</v>
      </c>
      <c r="F165" s="31">
        <v>37572</v>
      </c>
      <c r="G165" s="24" t="s">
        <v>617</v>
      </c>
      <c r="H165" s="24" t="s">
        <v>351</v>
      </c>
      <c r="I165" s="25">
        <v>2</v>
      </c>
      <c r="J165" s="24" t="s">
        <v>618</v>
      </c>
      <c r="K165" s="24" t="s">
        <v>619</v>
      </c>
      <c r="L165" s="27">
        <v>999867806</v>
      </c>
      <c r="M165" s="28" t="s">
        <v>112</v>
      </c>
      <c r="N165" s="28"/>
      <c r="O165" s="27"/>
      <c r="P165" s="27"/>
      <c r="Q165" s="33">
        <f>17 + SUM(AO165:ED165)</f>
        <v>17</v>
      </c>
      <c r="R165" s="34">
        <f t="shared" si="9"/>
        <v>37</v>
      </c>
      <c r="S165" s="28"/>
      <c r="T165" s="27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7"/>
      <c r="BT165" s="27"/>
      <c r="BU165" s="27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  <c r="QR165" s="29"/>
      <c r="QS165" s="29"/>
      <c r="QT165" s="29"/>
      <c r="QU165" s="29"/>
      <c r="QV165" s="29"/>
      <c r="QW165" s="29"/>
      <c r="QX165" s="29"/>
      <c r="QY165" s="29"/>
      <c r="QZ165" s="29"/>
      <c r="RA165" s="29"/>
      <c r="RB165" s="29"/>
      <c r="RC165" s="29"/>
      <c r="RD165" s="29"/>
      <c r="RE165" s="29"/>
      <c r="RF165" s="29"/>
      <c r="RG165" s="29"/>
      <c r="RH165" s="29"/>
      <c r="RI165" s="29"/>
      <c r="RJ165" s="29"/>
      <c r="RK165" s="29"/>
      <c r="RL165" s="29"/>
      <c r="RM165" s="29"/>
      <c r="RN165" s="29"/>
      <c r="RO165" s="29"/>
      <c r="RP165" s="29"/>
      <c r="RQ165" s="29"/>
      <c r="RR165" s="29"/>
      <c r="RS165" s="29"/>
      <c r="RT165" s="29"/>
      <c r="RU165" s="29"/>
      <c r="RV165" s="29"/>
      <c r="RW165" s="29"/>
      <c r="RX165" s="29"/>
      <c r="RY165" s="29"/>
      <c r="RZ165" s="29"/>
      <c r="SA165" s="29"/>
      <c r="SB165" s="29"/>
      <c r="SC165" s="29"/>
      <c r="SD165" s="29"/>
      <c r="SE165" s="29"/>
      <c r="SF165" s="29"/>
      <c r="SG165" s="29"/>
      <c r="SH165" s="29"/>
      <c r="SI165" s="29"/>
      <c r="SJ165" s="29"/>
      <c r="SK165" s="29"/>
      <c r="SL165" s="29"/>
      <c r="SM165" s="29"/>
      <c r="SN165" s="29"/>
      <c r="SO165" s="29"/>
      <c r="SP165" s="29"/>
      <c r="SQ165" s="29"/>
      <c r="SR165" s="29"/>
      <c r="SS165" s="29"/>
      <c r="ST165" s="29"/>
      <c r="SU165" s="29"/>
      <c r="SV165" s="29"/>
      <c r="SW165" s="29"/>
      <c r="SX165" s="29"/>
      <c r="SY165" s="29"/>
      <c r="SZ165" s="29"/>
      <c r="TA165" s="29"/>
      <c r="TB165" s="29"/>
      <c r="TC165" s="29"/>
      <c r="TD165" s="29"/>
      <c r="TE165" s="29"/>
      <c r="TF165" s="29"/>
      <c r="TG165" s="29"/>
      <c r="TH165" s="29"/>
      <c r="TI165" s="29"/>
      <c r="TJ165" s="29"/>
      <c r="TK165" s="29"/>
      <c r="TL165" s="29"/>
      <c r="TM165" s="29"/>
      <c r="TN165" s="29"/>
      <c r="TO165" s="29"/>
      <c r="TP165" s="29"/>
      <c r="TQ165" s="29"/>
      <c r="TR165" s="29"/>
      <c r="TS165" s="29"/>
      <c r="TT165" s="29"/>
      <c r="TU165" s="29"/>
      <c r="TV165" s="29"/>
      <c r="TW165" s="29"/>
      <c r="TX165" s="29"/>
      <c r="TY165" s="29"/>
      <c r="TZ165" s="29"/>
      <c r="UA165" s="29"/>
      <c r="UB165" s="29"/>
      <c r="UC165" s="29"/>
      <c r="UD165" s="29"/>
      <c r="UE165" s="29"/>
      <c r="UF165" s="29"/>
      <c r="UG165" s="29"/>
      <c r="UH165" s="29"/>
      <c r="UI165" s="29"/>
      <c r="UJ165" s="29"/>
      <c r="UK165" s="29"/>
      <c r="UL165" s="29"/>
      <c r="UM165" s="29"/>
      <c r="UN165" s="29"/>
      <c r="UO165" s="29"/>
      <c r="UP165" s="29"/>
      <c r="UQ165" s="29"/>
      <c r="UR165" s="29"/>
      <c r="US165" s="29"/>
      <c r="UT165" s="29"/>
      <c r="UU165" s="29"/>
      <c r="UV165" s="29"/>
      <c r="UW165" s="29"/>
      <c r="UX165" s="29"/>
      <c r="UY165" s="29"/>
      <c r="UZ165" s="29"/>
      <c r="VA165" s="29"/>
      <c r="VB165" s="29"/>
      <c r="VC165" s="29"/>
      <c r="VD165" s="29"/>
      <c r="VE165" s="29"/>
      <c r="VF165" s="29"/>
      <c r="VG165" s="29"/>
      <c r="VH165" s="29"/>
      <c r="VI165" s="29"/>
      <c r="VJ165" s="29"/>
      <c r="VK165" s="29"/>
      <c r="VL165" s="29"/>
      <c r="VM165" s="29"/>
      <c r="VN165" s="29"/>
      <c r="VO165" s="29"/>
      <c r="VP165" s="29"/>
      <c r="VQ165" s="29"/>
      <c r="VR165" s="29"/>
      <c r="VS165" s="29"/>
      <c r="VT165" s="29"/>
      <c r="VU165" s="29"/>
    </row>
    <row r="166" spans="1:593" s="30" customFormat="1" ht="15.75" customHeight="1" x14ac:dyDescent="0.2">
      <c r="A166" s="25" t="s">
        <v>103</v>
      </c>
      <c r="B166" s="41" t="s">
        <v>552</v>
      </c>
      <c r="C166" s="26" t="s">
        <v>105</v>
      </c>
      <c r="D166" s="24" t="s">
        <v>348</v>
      </c>
      <c r="E166" s="24" t="s">
        <v>349</v>
      </c>
      <c r="F166" s="31">
        <v>37603</v>
      </c>
      <c r="G166" s="24" t="s">
        <v>350</v>
      </c>
      <c r="H166" s="24" t="s">
        <v>351</v>
      </c>
      <c r="I166" s="25">
        <v>2</v>
      </c>
      <c r="J166" s="24" t="s">
        <v>352</v>
      </c>
      <c r="K166" s="24" t="s">
        <v>353</v>
      </c>
      <c r="L166" s="27">
        <v>999871430</v>
      </c>
      <c r="M166" s="28" t="s">
        <v>112</v>
      </c>
      <c r="N166" s="28"/>
      <c r="O166" s="27"/>
      <c r="P166" s="27"/>
      <c r="Q166" s="33">
        <f>16 + SUM(AO166:ED166)</f>
        <v>16</v>
      </c>
      <c r="R166" s="34">
        <f t="shared" si="9"/>
        <v>38</v>
      </c>
      <c r="S166" s="28"/>
      <c r="T166" s="27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7"/>
      <c r="BT166" s="27"/>
      <c r="BU166" s="27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  <c r="QR166" s="29"/>
      <c r="QS166" s="29"/>
      <c r="QT166" s="29"/>
      <c r="QU166" s="29"/>
      <c r="QV166" s="29"/>
      <c r="QW166" s="29"/>
      <c r="QX166" s="29"/>
      <c r="QY166" s="29"/>
      <c r="QZ166" s="29"/>
      <c r="RA166" s="29"/>
      <c r="RB166" s="29"/>
      <c r="RC166" s="29"/>
      <c r="RD166" s="29"/>
      <c r="RE166" s="29"/>
      <c r="RF166" s="29"/>
      <c r="RG166" s="29"/>
      <c r="RH166" s="29"/>
      <c r="RI166" s="29"/>
      <c r="RJ166" s="29"/>
      <c r="RK166" s="29"/>
      <c r="RL166" s="29"/>
      <c r="RM166" s="29"/>
      <c r="RN166" s="29"/>
      <c r="RO166" s="29"/>
      <c r="RP166" s="29"/>
      <c r="RQ166" s="29"/>
      <c r="RR166" s="29"/>
      <c r="RS166" s="29"/>
      <c r="RT166" s="29"/>
      <c r="RU166" s="29"/>
      <c r="RV166" s="29"/>
      <c r="RW166" s="29"/>
      <c r="RX166" s="29"/>
      <c r="RY166" s="29"/>
      <c r="RZ166" s="29"/>
      <c r="SA166" s="29"/>
      <c r="SB166" s="29"/>
      <c r="SC166" s="29"/>
      <c r="SD166" s="29"/>
      <c r="SE166" s="29"/>
      <c r="SF166" s="29"/>
      <c r="SG166" s="29"/>
      <c r="SH166" s="29"/>
      <c r="SI166" s="29"/>
      <c r="SJ166" s="29"/>
      <c r="SK166" s="29"/>
      <c r="SL166" s="29"/>
      <c r="SM166" s="29"/>
      <c r="SN166" s="29"/>
      <c r="SO166" s="29"/>
      <c r="SP166" s="29"/>
      <c r="SQ166" s="29"/>
      <c r="SR166" s="29"/>
      <c r="SS166" s="29"/>
      <c r="ST166" s="29"/>
      <c r="SU166" s="29"/>
      <c r="SV166" s="29"/>
      <c r="SW166" s="29"/>
      <c r="SX166" s="29"/>
      <c r="SY166" s="29"/>
      <c r="SZ166" s="29"/>
      <c r="TA166" s="29"/>
      <c r="TB166" s="29"/>
      <c r="TC166" s="29"/>
      <c r="TD166" s="29"/>
      <c r="TE166" s="29"/>
      <c r="TF166" s="29"/>
      <c r="TG166" s="29"/>
      <c r="TH166" s="29"/>
      <c r="TI166" s="29"/>
      <c r="TJ166" s="29"/>
      <c r="TK166" s="29"/>
      <c r="TL166" s="29"/>
      <c r="TM166" s="29"/>
      <c r="TN166" s="29"/>
      <c r="TO166" s="29"/>
      <c r="TP166" s="29"/>
      <c r="TQ166" s="29"/>
      <c r="TR166" s="29"/>
      <c r="TS166" s="29"/>
      <c r="TT166" s="29"/>
      <c r="TU166" s="29"/>
      <c r="TV166" s="29"/>
      <c r="TW166" s="29"/>
      <c r="TX166" s="29"/>
      <c r="TY166" s="29"/>
      <c r="TZ166" s="29"/>
      <c r="UA166" s="29"/>
      <c r="UB166" s="29"/>
      <c r="UC166" s="29"/>
      <c r="UD166" s="29"/>
      <c r="UE166" s="29"/>
      <c r="UF166" s="29"/>
      <c r="UG166" s="29"/>
      <c r="UH166" s="29"/>
      <c r="UI166" s="29"/>
      <c r="UJ166" s="29"/>
      <c r="UK166" s="29"/>
      <c r="UL166" s="29"/>
      <c r="UM166" s="29"/>
      <c r="UN166" s="29"/>
      <c r="UO166" s="29"/>
      <c r="UP166" s="29"/>
      <c r="UQ166" s="29"/>
      <c r="UR166" s="29"/>
      <c r="US166" s="29"/>
      <c r="UT166" s="29"/>
      <c r="UU166" s="29"/>
      <c r="UV166" s="29"/>
      <c r="UW166" s="29"/>
      <c r="UX166" s="29"/>
      <c r="UY166" s="29"/>
      <c r="UZ166" s="29"/>
      <c r="VA166" s="29"/>
      <c r="VB166" s="29"/>
      <c r="VC166" s="29"/>
      <c r="VD166" s="29"/>
      <c r="VE166" s="29"/>
      <c r="VF166" s="29"/>
      <c r="VG166" s="29"/>
      <c r="VH166" s="29"/>
      <c r="VI166" s="29"/>
      <c r="VJ166" s="29"/>
      <c r="VK166" s="29"/>
      <c r="VL166" s="29"/>
      <c r="VM166" s="29"/>
      <c r="VN166" s="29"/>
      <c r="VO166" s="29"/>
      <c r="VP166" s="29"/>
      <c r="VQ166" s="29"/>
      <c r="VR166" s="29"/>
      <c r="VS166" s="29"/>
      <c r="VT166" s="29"/>
      <c r="VU166" s="29"/>
    </row>
    <row r="167" spans="1:593" s="30" customFormat="1" ht="15.75" customHeight="1" x14ac:dyDescent="0.2">
      <c r="A167" s="25" t="s">
        <v>103</v>
      </c>
      <c r="B167" s="41" t="s">
        <v>552</v>
      </c>
      <c r="C167" s="26" t="s">
        <v>105</v>
      </c>
      <c r="D167" s="24" t="s">
        <v>620</v>
      </c>
      <c r="E167" s="24" t="s">
        <v>621</v>
      </c>
      <c r="F167" s="24"/>
      <c r="G167" s="24" t="s">
        <v>622</v>
      </c>
      <c r="H167" s="24" t="s">
        <v>177</v>
      </c>
      <c r="I167" s="24">
        <v>3</v>
      </c>
      <c r="J167" s="24" t="s">
        <v>623</v>
      </c>
      <c r="K167" s="24" t="s">
        <v>624</v>
      </c>
      <c r="L167" s="27">
        <v>999871466</v>
      </c>
      <c r="M167" s="28" t="s">
        <v>112</v>
      </c>
      <c r="N167" s="28"/>
      <c r="O167" s="27"/>
      <c r="P167" s="27"/>
      <c r="Q167" s="33">
        <f t="shared" ref="Q167:Q198" si="11">SUM(T167:ED167)</f>
        <v>15</v>
      </c>
      <c r="R167" s="34">
        <f t="shared" si="9"/>
        <v>39</v>
      </c>
      <c r="S167" s="28"/>
      <c r="T167" s="29"/>
      <c r="U167" s="29"/>
      <c r="V167" s="29"/>
      <c r="W167" s="27"/>
      <c r="X167" s="29"/>
      <c r="Y167" s="29"/>
      <c r="Z167" s="29"/>
      <c r="AA167" s="29"/>
      <c r="AB167" s="29"/>
      <c r="AC167" s="29"/>
      <c r="AD167" s="29">
        <v>15</v>
      </c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7"/>
      <c r="BT167" s="27"/>
      <c r="BU167" s="27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</row>
    <row r="168" spans="1:593" s="30" customFormat="1" ht="15.75" customHeight="1" x14ac:dyDescent="0.2">
      <c r="A168" s="25" t="s">
        <v>103</v>
      </c>
      <c r="B168" s="41" t="s">
        <v>552</v>
      </c>
      <c r="C168" s="26" t="s">
        <v>105</v>
      </c>
      <c r="D168" s="24" t="s">
        <v>508</v>
      </c>
      <c r="E168" s="24" t="s">
        <v>625</v>
      </c>
      <c r="F168" s="40">
        <v>37602</v>
      </c>
      <c r="G168" s="24" t="s">
        <v>342</v>
      </c>
      <c r="H168" s="24" t="s">
        <v>109</v>
      </c>
      <c r="I168" s="24">
        <v>6</v>
      </c>
      <c r="J168" s="24" t="s">
        <v>626</v>
      </c>
      <c r="K168" s="24" t="s">
        <v>627</v>
      </c>
      <c r="L168" s="27">
        <v>999896532</v>
      </c>
      <c r="M168" s="28" t="s">
        <v>112</v>
      </c>
      <c r="N168" s="28"/>
      <c r="O168" s="27"/>
      <c r="P168" s="27"/>
      <c r="Q168" s="33">
        <f t="shared" si="11"/>
        <v>10</v>
      </c>
      <c r="R168" s="34">
        <f t="shared" si="9"/>
        <v>40</v>
      </c>
      <c r="S168" s="28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>
        <v>10</v>
      </c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7"/>
      <c r="BT168" s="27"/>
      <c r="BU168" s="27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  <c r="QR168" s="29"/>
      <c r="QS168" s="29"/>
      <c r="QT168" s="29"/>
      <c r="QU168" s="29"/>
      <c r="QV168" s="29"/>
      <c r="QW168" s="29"/>
      <c r="QX168" s="29"/>
      <c r="QY168" s="29"/>
      <c r="QZ168" s="29"/>
      <c r="RA168" s="29"/>
      <c r="RB168" s="29"/>
      <c r="RC168" s="29"/>
      <c r="RD168" s="29"/>
      <c r="RE168" s="29"/>
      <c r="RF168" s="29"/>
      <c r="RG168" s="29"/>
      <c r="RH168" s="29"/>
      <c r="RI168" s="29"/>
      <c r="RJ168" s="29"/>
      <c r="RK168" s="29"/>
      <c r="RL168" s="29"/>
      <c r="RM168" s="29"/>
      <c r="RN168" s="29"/>
      <c r="RO168" s="29"/>
      <c r="RP168" s="29"/>
      <c r="RQ168" s="29"/>
      <c r="RR168" s="29"/>
      <c r="RS168" s="29"/>
      <c r="RT168" s="29"/>
      <c r="RU168" s="29"/>
      <c r="RV168" s="29"/>
      <c r="RW168" s="29"/>
      <c r="RX168" s="29"/>
      <c r="RY168" s="29"/>
      <c r="RZ168" s="29"/>
      <c r="SA168" s="29"/>
      <c r="SB168" s="29"/>
      <c r="SC168" s="29"/>
      <c r="SD168" s="29"/>
      <c r="SE168" s="29"/>
      <c r="SF168" s="29"/>
      <c r="SG168" s="29"/>
      <c r="SH168" s="29"/>
      <c r="SI168" s="29"/>
      <c r="SJ168" s="29"/>
      <c r="SK168" s="29"/>
      <c r="SL168" s="29"/>
      <c r="SM168" s="29"/>
      <c r="SN168" s="29"/>
      <c r="SO168" s="29"/>
      <c r="SP168" s="29"/>
      <c r="SQ168" s="29"/>
      <c r="SR168" s="29"/>
      <c r="SS168" s="29"/>
      <c r="ST168" s="29"/>
      <c r="SU168" s="29"/>
      <c r="SV168" s="29"/>
      <c r="SW168" s="29"/>
      <c r="SX168" s="29"/>
      <c r="SY168" s="29"/>
      <c r="SZ168" s="29"/>
      <c r="TA168" s="29"/>
      <c r="TB168" s="29"/>
      <c r="TC168" s="29"/>
      <c r="TD168" s="29"/>
      <c r="TE168" s="29"/>
      <c r="TF168" s="29"/>
      <c r="TG168" s="29"/>
      <c r="TH168" s="29"/>
      <c r="TI168" s="29"/>
      <c r="TJ168" s="29"/>
      <c r="TK168" s="29"/>
      <c r="TL168" s="29"/>
      <c r="TM168" s="29"/>
      <c r="TN168" s="29"/>
      <c r="TO168" s="29"/>
      <c r="TP168" s="29"/>
      <c r="TQ168" s="29"/>
      <c r="TR168" s="29"/>
      <c r="TS168" s="29"/>
      <c r="TT168" s="29"/>
      <c r="TU168" s="29"/>
      <c r="TV168" s="29"/>
      <c r="TW168" s="29"/>
      <c r="TX168" s="29"/>
      <c r="TY168" s="29"/>
      <c r="TZ168" s="29"/>
      <c r="UA168" s="29"/>
      <c r="UB168" s="29"/>
      <c r="UC168" s="29"/>
      <c r="UD168" s="29"/>
      <c r="UE168" s="29"/>
      <c r="UF168" s="29"/>
      <c r="UG168" s="29"/>
      <c r="UH168" s="29"/>
      <c r="UI168" s="29"/>
      <c r="UJ168" s="29"/>
      <c r="UK168" s="29"/>
      <c r="UL168" s="29"/>
      <c r="UM168" s="29"/>
      <c r="UN168" s="29"/>
      <c r="UO168" s="29"/>
      <c r="UP168" s="29"/>
      <c r="UQ168" s="29"/>
      <c r="UR168" s="29"/>
      <c r="US168" s="29"/>
      <c r="UT168" s="29"/>
      <c r="UU168" s="29"/>
      <c r="UV168" s="29"/>
      <c r="UW168" s="29"/>
      <c r="UX168" s="29"/>
      <c r="UY168" s="29"/>
      <c r="UZ168" s="29"/>
      <c r="VA168" s="29"/>
      <c r="VB168" s="29"/>
      <c r="VC168" s="29"/>
      <c r="VD168" s="29"/>
      <c r="VE168" s="29"/>
      <c r="VF168" s="29"/>
      <c r="VG168" s="29"/>
      <c r="VH168" s="29"/>
      <c r="VI168" s="29"/>
      <c r="VJ168" s="29"/>
      <c r="VK168" s="29"/>
      <c r="VL168" s="29"/>
      <c r="VM168" s="29"/>
      <c r="VN168" s="29"/>
      <c r="VO168" s="29"/>
      <c r="VP168" s="29"/>
      <c r="VQ168" s="29"/>
      <c r="VR168" s="29"/>
      <c r="VS168" s="29"/>
      <c r="VT168" s="29"/>
      <c r="VU168" s="29"/>
    </row>
    <row r="169" spans="1:593" s="30" customFormat="1" ht="15.75" customHeight="1" x14ac:dyDescent="0.2">
      <c r="A169" s="25" t="s">
        <v>103</v>
      </c>
      <c r="B169" s="41" t="s">
        <v>552</v>
      </c>
      <c r="C169" s="26" t="s">
        <v>105</v>
      </c>
      <c r="D169" s="24" t="s">
        <v>365</v>
      </c>
      <c r="E169" s="24" t="s">
        <v>366</v>
      </c>
      <c r="F169" s="40">
        <v>37140</v>
      </c>
      <c r="G169" s="24" t="s">
        <v>367</v>
      </c>
      <c r="H169" s="24" t="s">
        <v>122</v>
      </c>
      <c r="I169" s="24">
        <v>4</v>
      </c>
      <c r="J169" s="24" t="s">
        <v>151</v>
      </c>
      <c r="K169" s="24" t="s">
        <v>152</v>
      </c>
      <c r="L169" s="27">
        <v>999903987</v>
      </c>
      <c r="M169" s="28" t="s">
        <v>112</v>
      </c>
      <c r="N169" s="28"/>
      <c r="O169" s="27"/>
      <c r="P169" s="27"/>
      <c r="Q169" s="33">
        <f t="shared" si="11"/>
        <v>8</v>
      </c>
      <c r="R169" s="34">
        <f t="shared" si="9"/>
        <v>41</v>
      </c>
      <c r="S169" s="28"/>
      <c r="T169" s="29">
        <v>8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7"/>
      <c r="BT169" s="27"/>
      <c r="BU169" s="27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  <c r="QR169" s="29"/>
      <c r="QS169" s="29"/>
      <c r="QT169" s="29"/>
      <c r="QU169" s="29"/>
      <c r="QV169" s="29"/>
      <c r="QW169" s="29"/>
      <c r="QX169" s="29"/>
      <c r="QY169" s="29"/>
      <c r="QZ169" s="29"/>
      <c r="RA169" s="29"/>
      <c r="RB169" s="29"/>
      <c r="RC169" s="29"/>
      <c r="RD169" s="29"/>
      <c r="RE169" s="29"/>
      <c r="RF169" s="29"/>
      <c r="RG169" s="29"/>
      <c r="RH169" s="29"/>
      <c r="RI169" s="29"/>
      <c r="RJ169" s="29"/>
      <c r="RK169" s="29"/>
      <c r="RL169" s="29"/>
      <c r="RM169" s="29"/>
      <c r="RN169" s="29"/>
      <c r="RO169" s="29"/>
      <c r="RP169" s="29"/>
      <c r="RQ169" s="29"/>
      <c r="RR169" s="29"/>
      <c r="RS169" s="29"/>
      <c r="RT169" s="29"/>
      <c r="RU169" s="29"/>
      <c r="RV169" s="29"/>
      <c r="RW169" s="29"/>
      <c r="RX169" s="29"/>
      <c r="RY169" s="29"/>
      <c r="RZ169" s="29"/>
      <c r="SA169" s="29"/>
      <c r="SB169" s="29"/>
      <c r="SC169" s="29"/>
      <c r="SD169" s="29"/>
      <c r="SE169" s="29"/>
      <c r="SF169" s="29"/>
      <c r="SG169" s="29"/>
      <c r="SH169" s="29"/>
      <c r="SI169" s="29"/>
      <c r="SJ169" s="29"/>
      <c r="SK169" s="29"/>
      <c r="SL169" s="29"/>
      <c r="SM169" s="29"/>
      <c r="SN169" s="29"/>
      <c r="SO169" s="29"/>
      <c r="SP169" s="29"/>
      <c r="SQ169" s="29"/>
      <c r="SR169" s="29"/>
      <c r="SS169" s="29"/>
      <c r="ST169" s="29"/>
      <c r="SU169" s="29"/>
      <c r="SV169" s="29"/>
      <c r="SW169" s="29"/>
      <c r="SX169" s="29"/>
      <c r="SY169" s="29"/>
      <c r="SZ169" s="29"/>
      <c r="TA169" s="29"/>
      <c r="TB169" s="29"/>
      <c r="TC169" s="29"/>
      <c r="TD169" s="29"/>
      <c r="TE169" s="29"/>
      <c r="TF169" s="29"/>
      <c r="TG169" s="29"/>
      <c r="TH169" s="29"/>
      <c r="TI169" s="29"/>
      <c r="TJ169" s="29"/>
      <c r="TK169" s="29"/>
      <c r="TL169" s="29"/>
      <c r="TM169" s="29"/>
      <c r="TN169" s="29"/>
      <c r="TO169" s="29"/>
      <c r="TP169" s="29"/>
      <c r="TQ169" s="29"/>
      <c r="TR169" s="29"/>
      <c r="TS169" s="29"/>
      <c r="TT169" s="29"/>
      <c r="TU169" s="29"/>
      <c r="TV169" s="29"/>
      <c r="TW169" s="29"/>
      <c r="TX169" s="29"/>
      <c r="TY169" s="29"/>
      <c r="TZ169" s="29"/>
      <c r="UA169" s="29"/>
      <c r="UB169" s="29"/>
      <c r="UC169" s="29"/>
      <c r="UD169" s="29"/>
      <c r="UE169" s="29"/>
      <c r="UF169" s="29"/>
      <c r="UG169" s="29"/>
      <c r="UH169" s="29"/>
      <c r="UI169" s="29"/>
      <c r="UJ169" s="29"/>
      <c r="UK169" s="29"/>
      <c r="UL169" s="29"/>
      <c r="UM169" s="29"/>
      <c r="UN169" s="29"/>
      <c r="UO169" s="29"/>
      <c r="UP169" s="29"/>
      <c r="UQ169" s="29"/>
      <c r="UR169" s="29"/>
      <c r="US169" s="29"/>
      <c r="UT169" s="29"/>
      <c r="UU169" s="29"/>
      <c r="UV169" s="29"/>
      <c r="UW169" s="29"/>
      <c r="UX169" s="29"/>
      <c r="UY169" s="29"/>
      <c r="UZ169" s="29"/>
      <c r="VA169" s="29"/>
      <c r="VB169" s="29"/>
      <c r="VC169" s="29"/>
      <c r="VD169" s="29"/>
      <c r="VE169" s="29"/>
      <c r="VF169" s="29"/>
      <c r="VG169" s="29"/>
      <c r="VH169" s="29"/>
      <c r="VI169" s="29"/>
      <c r="VJ169" s="29"/>
      <c r="VK169" s="29"/>
      <c r="VL169" s="29"/>
      <c r="VM169" s="29"/>
      <c r="VN169" s="29"/>
      <c r="VO169" s="29"/>
      <c r="VP169" s="29"/>
      <c r="VQ169" s="29"/>
      <c r="VR169" s="29"/>
      <c r="VS169" s="29"/>
      <c r="VT169" s="29"/>
      <c r="VU169" s="29"/>
    </row>
    <row r="170" spans="1:593" s="30" customFormat="1" ht="15.75" hidden="1" customHeight="1" x14ac:dyDescent="0.2">
      <c r="A170" s="25" t="s">
        <v>103</v>
      </c>
      <c r="B170" s="41" t="s">
        <v>552</v>
      </c>
      <c r="C170" s="26" t="s">
        <v>105</v>
      </c>
      <c r="D170" s="24" t="s">
        <v>628</v>
      </c>
      <c r="E170" s="24" t="s">
        <v>629</v>
      </c>
      <c r="F170" s="24"/>
      <c r="G170" s="24" t="s">
        <v>630</v>
      </c>
      <c r="H170" s="24" t="s">
        <v>258</v>
      </c>
      <c r="I170" s="24">
        <v>5</v>
      </c>
      <c r="J170" s="51" t="s">
        <v>421</v>
      </c>
      <c r="K170" s="24" t="s">
        <v>422</v>
      </c>
      <c r="L170" s="27">
        <v>999831086</v>
      </c>
      <c r="M170" s="28" t="s">
        <v>112</v>
      </c>
      <c r="N170" s="28"/>
      <c r="O170" s="27"/>
      <c r="P170" s="27"/>
      <c r="Q170" s="33">
        <f t="shared" si="11"/>
        <v>0</v>
      </c>
      <c r="R170" s="34">
        <f t="shared" ref="R170:R193" si="12">RANK(Q170,$Q$129:$Q$236)</f>
        <v>42</v>
      </c>
      <c r="S170" s="28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7"/>
      <c r="BT170" s="27"/>
      <c r="BU170" s="27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  <c r="QR170" s="29"/>
      <c r="QS170" s="29"/>
      <c r="QT170" s="29"/>
      <c r="QU170" s="29"/>
      <c r="QV170" s="29"/>
      <c r="QW170" s="29"/>
      <c r="QX170" s="29"/>
      <c r="QY170" s="29"/>
      <c r="QZ170" s="29"/>
      <c r="RA170" s="29"/>
      <c r="RB170" s="29"/>
      <c r="RC170" s="29"/>
      <c r="RD170" s="29"/>
      <c r="RE170" s="29"/>
      <c r="RF170" s="29"/>
      <c r="RG170" s="29"/>
      <c r="RH170" s="29"/>
      <c r="RI170" s="29"/>
      <c r="RJ170" s="29"/>
      <c r="RK170" s="29"/>
      <c r="RL170" s="29"/>
      <c r="RM170" s="29"/>
      <c r="RN170" s="29"/>
      <c r="RO170" s="29"/>
      <c r="RP170" s="29"/>
      <c r="RQ170" s="29"/>
      <c r="RR170" s="29"/>
      <c r="RS170" s="29"/>
      <c r="RT170" s="29"/>
      <c r="RU170" s="29"/>
      <c r="RV170" s="29"/>
      <c r="RW170" s="29"/>
      <c r="RX170" s="29"/>
      <c r="RY170" s="29"/>
      <c r="RZ170" s="29"/>
      <c r="SA170" s="29"/>
      <c r="SB170" s="29"/>
      <c r="SC170" s="29"/>
      <c r="SD170" s="29"/>
      <c r="SE170" s="29"/>
      <c r="SF170" s="29"/>
      <c r="SG170" s="29"/>
      <c r="SH170" s="29"/>
      <c r="SI170" s="29"/>
      <c r="SJ170" s="29"/>
      <c r="SK170" s="29"/>
      <c r="SL170" s="29"/>
      <c r="SM170" s="29"/>
      <c r="SN170" s="29"/>
      <c r="SO170" s="29"/>
      <c r="SP170" s="29"/>
      <c r="SQ170" s="29"/>
      <c r="SR170" s="29"/>
      <c r="SS170" s="29"/>
      <c r="ST170" s="29"/>
      <c r="SU170" s="29"/>
      <c r="SV170" s="29"/>
      <c r="SW170" s="29"/>
      <c r="SX170" s="29"/>
      <c r="SY170" s="29"/>
      <c r="SZ170" s="29"/>
      <c r="TA170" s="29"/>
      <c r="TB170" s="29"/>
      <c r="TC170" s="29"/>
      <c r="TD170" s="29"/>
      <c r="TE170" s="29"/>
      <c r="TF170" s="29"/>
      <c r="TG170" s="29"/>
      <c r="TH170" s="29"/>
      <c r="TI170" s="29"/>
      <c r="TJ170" s="29"/>
      <c r="TK170" s="29"/>
      <c r="TL170" s="29"/>
      <c r="TM170" s="29"/>
      <c r="TN170" s="29"/>
      <c r="TO170" s="29"/>
      <c r="TP170" s="29"/>
      <c r="TQ170" s="29"/>
      <c r="TR170" s="29"/>
      <c r="TS170" s="29"/>
      <c r="TT170" s="29"/>
      <c r="TU170" s="29"/>
      <c r="TV170" s="29"/>
      <c r="TW170" s="29"/>
      <c r="TX170" s="29"/>
      <c r="TY170" s="29"/>
      <c r="TZ170" s="29"/>
      <c r="UA170" s="29"/>
      <c r="UB170" s="29"/>
      <c r="UC170" s="29"/>
      <c r="UD170" s="29"/>
      <c r="UE170" s="29"/>
      <c r="UF170" s="29"/>
      <c r="UG170" s="29"/>
      <c r="UH170" s="29"/>
      <c r="UI170" s="29"/>
      <c r="UJ170" s="29"/>
      <c r="UK170" s="29"/>
      <c r="UL170" s="29"/>
      <c r="UM170" s="29"/>
      <c r="UN170" s="29"/>
      <c r="UO170" s="29"/>
      <c r="UP170" s="29"/>
      <c r="UQ170" s="29"/>
      <c r="UR170" s="29"/>
      <c r="US170" s="29"/>
      <c r="UT170" s="29"/>
      <c r="UU170" s="29"/>
      <c r="UV170" s="29"/>
      <c r="UW170" s="29"/>
      <c r="UX170" s="29"/>
      <c r="UY170" s="29"/>
      <c r="UZ170" s="29"/>
      <c r="VA170" s="29"/>
      <c r="VB170" s="29"/>
      <c r="VC170" s="29"/>
      <c r="VD170" s="29"/>
      <c r="VE170" s="29"/>
      <c r="VF170" s="29"/>
      <c r="VG170" s="29"/>
      <c r="VH170" s="29"/>
      <c r="VI170" s="29"/>
      <c r="VJ170" s="29"/>
      <c r="VK170" s="29"/>
      <c r="VL170" s="29"/>
      <c r="VM170" s="29"/>
      <c r="VN170" s="29"/>
      <c r="VO170" s="29"/>
      <c r="VP170" s="29"/>
      <c r="VQ170" s="29"/>
      <c r="VR170" s="29"/>
      <c r="VS170" s="29"/>
      <c r="VT170" s="29"/>
      <c r="VU170" s="29"/>
    </row>
    <row r="171" spans="1:593" s="30" customFormat="1" ht="15.75" hidden="1" customHeight="1" x14ac:dyDescent="0.2">
      <c r="A171" s="25" t="s">
        <v>103</v>
      </c>
      <c r="B171" s="41" t="s">
        <v>552</v>
      </c>
      <c r="C171" s="26" t="s">
        <v>105</v>
      </c>
      <c r="D171" s="24" t="s">
        <v>631</v>
      </c>
      <c r="E171" s="24" t="s">
        <v>632</v>
      </c>
      <c r="F171" s="40">
        <v>37509</v>
      </c>
      <c r="G171" s="24" t="s">
        <v>633</v>
      </c>
      <c r="H171" s="24" t="s">
        <v>606</v>
      </c>
      <c r="I171" s="24">
        <v>7</v>
      </c>
      <c r="J171" s="24" t="s">
        <v>634</v>
      </c>
      <c r="K171" s="24" t="s">
        <v>635</v>
      </c>
      <c r="L171" s="27">
        <v>999884718</v>
      </c>
      <c r="M171" s="28"/>
      <c r="N171" s="28"/>
      <c r="O171" s="27"/>
      <c r="P171" s="27"/>
      <c r="Q171" s="33">
        <f t="shared" si="11"/>
        <v>0</v>
      </c>
      <c r="R171" s="34">
        <f t="shared" si="12"/>
        <v>42</v>
      </c>
      <c r="S171" s="28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7"/>
      <c r="BT171" s="27"/>
      <c r="BU171" s="27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  <c r="QR171" s="29"/>
      <c r="QS171" s="29"/>
      <c r="QT171" s="29"/>
      <c r="QU171" s="29"/>
      <c r="QV171" s="29"/>
      <c r="QW171" s="29"/>
      <c r="QX171" s="29"/>
      <c r="QY171" s="29"/>
      <c r="QZ171" s="29"/>
      <c r="RA171" s="29"/>
      <c r="RB171" s="29"/>
      <c r="RC171" s="29"/>
      <c r="RD171" s="29"/>
      <c r="RE171" s="29"/>
      <c r="RF171" s="29"/>
      <c r="RG171" s="29"/>
      <c r="RH171" s="29"/>
      <c r="RI171" s="29"/>
      <c r="RJ171" s="29"/>
      <c r="RK171" s="29"/>
      <c r="RL171" s="29"/>
      <c r="RM171" s="29"/>
      <c r="RN171" s="29"/>
      <c r="RO171" s="29"/>
      <c r="RP171" s="29"/>
      <c r="RQ171" s="29"/>
      <c r="RR171" s="29"/>
      <c r="RS171" s="29"/>
      <c r="RT171" s="29"/>
      <c r="RU171" s="29"/>
      <c r="RV171" s="29"/>
      <c r="RW171" s="29"/>
      <c r="RX171" s="29"/>
      <c r="RY171" s="29"/>
      <c r="RZ171" s="29"/>
      <c r="SA171" s="29"/>
      <c r="SB171" s="29"/>
      <c r="SC171" s="29"/>
      <c r="SD171" s="29"/>
      <c r="SE171" s="29"/>
      <c r="SF171" s="29"/>
      <c r="SG171" s="29"/>
      <c r="SH171" s="29"/>
      <c r="SI171" s="29"/>
      <c r="SJ171" s="29"/>
      <c r="SK171" s="29"/>
      <c r="SL171" s="29"/>
      <c r="SM171" s="29"/>
      <c r="SN171" s="29"/>
      <c r="SO171" s="29"/>
      <c r="SP171" s="29"/>
      <c r="SQ171" s="29"/>
      <c r="SR171" s="29"/>
      <c r="SS171" s="29"/>
      <c r="ST171" s="29"/>
      <c r="SU171" s="29"/>
      <c r="SV171" s="29"/>
      <c r="SW171" s="29"/>
      <c r="SX171" s="29"/>
      <c r="SY171" s="29"/>
      <c r="SZ171" s="29"/>
      <c r="TA171" s="29"/>
      <c r="TB171" s="29"/>
      <c r="TC171" s="29"/>
      <c r="TD171" s="29"/>
      <c r="TE171" s="29"/>
      <c r="TF171" s="29"/>
      <c r="TG171" s="29"/>
      <c r="TH171" s="29"/>
      <c r="TI171" s="29"/>
      <c r="TJ171" s="29"/>
      <c r="TK171" s="29"/>
      <c r="TL171" s="29"/>
      <c r="TM171" s="29"/>
      <c r="TN171" s="29"/>
      <c r="TO171" s="29"/>
      <c r="TP171" s="29"/>
      <c r="TQ171" s="29"/>
      <c r="TR171" s="29"/>
      <c r="TS171" s="29"/>
      <c r="TT171" s="29"/>
      <c r="TU171" s="29"/>
      <c r="TV171" s="29"/>
      <c r="TW171" s="29"/>
      <c r="TX171" s="29"/>
      <c r="TY171" s="29"/>
      <c r="TZ171" s="29"/>
      <c r="UA171" s="29"/>
      <c r="UB171" s="29"/>
      <c r="UC171" s="29"/>
      <c r="UD171" s="29"/>
      <c r="UE171" s="29"/>
      <c r="UF171" s="29"/>
      <c r="UG171" s="29"/>
      <c r="UH171" s="29"/>
      <c r="UI171" s="29"/>
      <c r="UJ171" s="29"/>
      <c r="UK171" s="29"/>
      <c r="UL171" s="29"/>
      <c r="UM171" s="29"/>
      <c r="UN171" s="29"/>
      <c r="UO171" s="29"/>
      <c r="UP171" s="29"/>
      <c r="UQ171" s="29"/>
      <c r="UR171" s="29"/>
      <c r="US171" s="29"/>
      <c r="UT171" s="29"/>
      <c r="UU171" s="29"/>
      <c r="UV171" s="29"/>
      <c r="UW171" s="29"/>
      <c r="UX171" s="29"/>
      <c r="UY171" s="29"/>
      <c r="UZ171" s="29"/>
      <c r="VA171" s="29"/>
      <c r="VB171" s="29"/>
      <c r="VC171" s="29"/>
      <c r="VD171" s="29"/>
      <c r="VE171" s="29"/>
      <c r="VF171" s="29"/>
      <c r="VG171" s="29"/>
      <c r="VH171" s="29"/>
      <c r="VI171" s="29"/>
      <c r="VJ171" s="29"/>
      <c r="VK171" s="29"/>
      <c r="VL171" s="29"/>
      <c r="VM171" s="29"/>
      <c r="VN171" s="29"/>
      <c r="VO171" s="29"/>
      <c r="VP171" s="29"/>
      <c r="VQ171" s="29"/>
      <c r="VR171" s="29"/>
      <c r="VS171" s="29"/>
      <c r="VT171" s="29"/>
      <c r="VU171" s="29"/>
    </row>
    <row r="172" spans="1:593" s="30" customFormat="1" ht="15.75" hidden="1" customHeight="1" x14ac:dyDescent="0.2">
      <c r="A172" s="25" t="s">
        <v>103</v>
      </c>
      <c r="B172" s="41" t="s">
        <v>552</v>
      </c>
      <c r="C172" s="26" t="s">
        <v>105</v>
      </c>
      <c r="D172" s="24" t="s">
        <v>636</v>
      </c>
      <c r="E172" s="24" t="s">
        <v>637</v>
      </c>
      <c r="F172" s="24"/>
      <c r="G172" s="24" t="s">
        <v>429</v>
      </c>
      <c r="H172" s="24" t="s">
        <v>116</v>
      </c>
      <c r="I172" s="25">
        <v>2</v>
      </c>
      <c r="J172" s="24" t="s">
        <v>514</v>
      </c>
      <c r="K172" s="24" t="s">
        <v>515</v>
      </c>
      <c r="L172" s="27">
        <v>999857178</v>
      </c>
      <c r="M172" s="28" t="s">
        <v>112</v>
      </c>
      <c r="N172" s="28"/>
      <c r="O172" s="27"/>
      <c r="P172" s="27"/>
      <c r="Q172" s="33">
        <f t="shared" si="11"/>
        <v>0</v>
      </c>
      <c r="R172" s="34">
        <f t="shared" si="12"/>
        <v>42</v>
      </c>
      <c r="S172" s="28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7"/>
      <c r="BT172" s="27"/>
      <c r="BU172" s="27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  <c r="QR172" s="29"/>
      <c r="QS172" s="29"/>
      <c r="QT172" s="29"/>
      <c r="QU172" s="29"/>
      <c r="QV172" s="29"/>
      <c r="QW172" s="29"/>
      <c r="QX172" s="29"/>
      <c r="QY172" s="29"/>
      <c r="QZ172" s="29"/>
      <c r="RA172" s="29"/>
      <c r="RB172" s="29"/>
      <c r="RC172" s="29"/>
      <c r="RD172" s="29"/>
      <c r="RE172" s="29"/>
      <c r="RF172" s="29"/>
      <c r="RG172" s="29"/>
      <c r="RH172" s="29"/>
      <c r="RI172" s="29"/>
      <c r="RJ172" s="29"/>
      <c r="RK172" s="29"/>
      <c r="RL172" s="29"/>
      <c r="RM172" s="29"/>
      <c r="RN172" s="29"/>
      <c r="RO172" s="29"/>
      <c r="RP172" s="29"/>
      <c r="RQ172" s="29"/>
      <c r="RR172" s="29"/>
      <c r="RS172" s="29"/>
      <c r="RT172" s="29"/>
      <c r="RU172" s="29"/>
      <c r="RV172" s="29"/>
      <c r="RW172" s="29"/>
      <c r="RX172" s="29"/>
      <c r="RY172" s="29"/>
      <c r="RZ172" s="29"/>
      <c r="SA172" s="29"/>
      <c r="SB172" s="29"/>
      <c r="SC172" s="29"/>
      <c r="SD172" s="29"/>
      <c r="SE172" s="29"/>
      <c r="SF172" s="29"/>
      <c r="SG172" s="29"/>
      <c r="SH172" s="29"/>
      <c r="SI172" s="29"/>
      <c r="SJ172" s="29"/>
      <c r="SK172" s="29"/>
      <c r="SL172" s="29"/>
      <c r="SM172" s="29"/>
      <c r="SN172" s="29"/>
      <c r="SO172" s="29"/>
      <c r="SP172" s="29"/>
      <c r="SQ172" s="29"/>
      <c r="SR172" s="29"/>
      <c r="SS172" s="29"/>
      <c r="ST172" s="29"/>
      <c r="SU172" s="29"/>
      <c r="SV172" s="29"/>
      <c r="SW172" s="29"/>
      <c r="SX172" s="29"/>
      <c r="SY172" s="29"/>
      <c r="SZ172" s="29"/>
      <c r="TA172" s="29"/>
      <c r="TB172" s="29"/>
      <c r="TC172" s="29"/>
      <c r="TD172" s="29"/>
      <c r="TE172" s="29"/>
      <c r="TF172" s="29"/>
      <c r="TG172" s="29"/>
      <c r="TH172" s="29"/>
      <c r="TI172" s="29"/>
      <c r="TJ172" s="29"/>
      <c r="TK172" s="29"/>
      <c r="TL172" s="29"/>
      <c r="TM172" s="29"/>
      <c r="TN172" s="29"/>
      <c r="TO172" s="29"/>
      <c r="TP172" s="29"/>
      <c r="TQ172" s="29"/>
      <c r="TR172" s="29"/>
      <c r="TS172" s="29"/>
      <c r="TT172" s="29"/>
      <c r="TU172" s="29"/>
      <c r="TV172" s="29"/>
      <c r="TW172" s="29"/>
      <c r="TX172" s="29"/>
      <c r="TY172" s="29"/>
      <c r="TZ172" s="29"/>
      <c r="UA172" s="29"/>
      <c r="UB172" s="29"/>
      <c r="UC172" s="29"/>
      <c r="UD172" s="29"/>
      <c r="UE172" s="29"/>
      <c r="UF172" s="29"/>
      <c r="UG172" s="29"/>
      <c r="UH172" s="29"/>
      <c r="UI172" s="29"/>
      <c r="UJ172" s="29"/>
      <c r="UK172" s="29"/>
      <c r="UL172" s="29"/>
      <c r="UM172" s="29"/>
      <c r="UN172" s="29"/>
      <c r="UO172" s="29"/>
      <c r="UP172" s="29"/>
      <c r="UQ172" s="29"/>
      <c r="UR172" s="29"/>
      <c r="US172" s="29"/>
      <c r="UT172" s="29"/>
      <c r="UU172" s="29"/>
      <c r="UV172" s="29"/>
      <c r="UW172" s="29"/>
      <c r="UX172" s="29"/>
      <c r="UY172" s="29"/>
      <c r="UZ172" s="29"/>
      <c r="VA172" s="29"/>
      <c r="VB172" s="29"/>
      <c r="VC172" s="29"/>
      <c r="VD172" s="29"/>
      <c r="VE172" s="29"/>
      <c r="VF172" s="29"/>
      <c r="VG172" s="29"/>
      <c r="VH172" s="29"/>
      <c r="VI172" s="29"/>
      <c r="VJ172" s="29"/>
      <c r="VK172" s="29"/>
      <c r="VL172" s="29"/>
      <c r="VM172" s="29"/>
      <c r="VN172" s="29"/>
      <c r="VO172" s="29"/>
      <c r="VP172" s="29"/>
      <c r="VQ172" s="29"/>
      <c r="VR172" s="29"/>
      <c r="VS172" s="29"/>
      <c r="VT172" s="29"/>
      <c r="VU172" s="29"/>
    </row>
    <row r="173" spans="1:593" s="30" customFormat="1" ht="15.75" hidden="1" customHeight="1" x14ac:dyDescent="0.2">
      <c r="A173" s="25" t="s">
        <v>103</v>
      </c>
      <c r="B173" s="41" t="s">
        <v>552</v>
      </c>
      <c r="C173" s="26" t="s">
        <v>105</v>
      </c>
      <c r="D173" s="24" t="s">
        <v>172</v>
      </c>
      <c r="E173" s="24" t="s">
        <v>180</v>
      </c>
      <c r="F173" s="40">
        <v>37335</v>
      </c>
      <c r="G173" s="24" t="s">
        <v>181</v>
      </c>
      <c r="H173" s="24" t="s">
        <v>638</v>
      </c>
      <c r="I173" s="24">
        <v>4</v>
      </c>
      <c r="J173" s="24" t="s">
        <v>183</v>
      </c>
      <c r="K173" s="24" t="s">
        <v>184</v>
      </c>
      <c r="L173" s="27">
        <v>999730980</v>
      </c>
      <c r="M173" s="28" t="s">
        <v>112</v>
      </c>
      <c r="N173" s="28"/>
      <c r="O173" s="27"/>
      <c r="P173" s="27"/>
      <c r="Q173" s="33">
        <f t="shared" si="11"/>
        <v>0</v>
      </c>
      <c r="R173" s="34">
        <f t="shared" si="12"/>
        <v>42</v>
      </c>
      <c r="S173" s="28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7"/>
      <c r="BT173" s="27"/>
      <c r="BU173" s="27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  <c r="QR173" s="29"/>
      <c r="QS173" s="29"/>
      <c r="QT173" s="29"/>
      <c r="QU173" s="29"/>
      <c r="QV173" s="29"/>
      <c r="QW173" s="29"/>
      <c r="QX173" s="29"/>
      <c r="QY173" s="29"/>
      <c r="QZ173" s="29"/>
      <c r="RA173" s="29"/>
      <c r="RB173" s="29"/>
      <c r="RC173" s="29"/>
      <c r="RD173" s="29"/>
      <c r="RE173" s="29"/>
      <c r="RF173" s="29"/>
      <c r="RG173" s="29"/>
      <c r="RH173" s="29"/>
      <c r="RI173" s="29"/>
      <c r="RJ173" s="29"/>
      <c r="RK173" s="29"/>
      <c r="RL173" s="29"/>
      <c r="RM173" s="29"/>
      <c r="RN173" s="29"/>
      <c r="RO173" s="29"/>
      <c r="RP173" s="29"/>
      <c r="RQ173" s="29"/>
      <c r="RR173" s="29"/>
      <c r="RS173" s="29"/>
      <c r="RT173" s="29"/>
      <c r="RU173" s="29"/>
      <c r="RV173" s="29"/>
      <c r="RW173" s="29"/>
      <c r="RX173" s="29"/>
      <c r="RY173" s="29"/>
      <c r="RZ173" s="29"/>
      <c r="SA173" s="29"/>
      <c r="SB173" s="29"/>
      <c r="SC173" s="29"/>
      <c r="SD173" s="29"/>
      <c r="SE173" s="29"/>
      <c r="SF173" s="29"/>
      <c r="SG173" s="29"/>
      <c r="SH173" s="29"/>
      <c r="SI173" s="29"/>
      <c r="SJ173" s="29"/>
      <c r="SK173" s="29"/>
      <c r="SL173" s="29"/>
      <c r="SM173" s="29"/>
      <c r="SN173" s="29"/>
      <c r="SO173" s="29"/>
      <c r="SP173" s="29"/>
      <c r="SQ173" s="29"/>
      <c r="SR173" s="29"/>
      <c r="SS173" s="29"/>
      <c r="ST173" s="29"/>
      <c r="SU173" s="29"/>
      <c r="SV173" s="29"/>
      <c r="SW173" s="29"/>
      <c r="SX173" s="29"/>
      <c r="SY173" s="29"/>
      <c r="SZ173" s="29"/>
      <c r="TA173" s="29"/>
      <c r="TB173" s="29"/>
      <c r="TC173" s="29"/>
      <c r="TD173" s="29"/>
      <c r="TE173" s="29"/>
      <c r="TF173" s="29"/>
      <c r="TG173" s="29"/>
      <c r="TH173" s="29"/>
      <c r="TI173" s="29"/>
      <c r="TJ173" s="29"/>
      <c r="TK173" s="29"/>
      <c r="TL173" s="29"/>
      <c r="TM173" s="29"/>
      <c r="TN173" s="29"/>
      <c r="TO173" s="29"/>
      <c r="TP173" s="29"/>
      <c r="TQ173" s="29"/>
      <c r="TR173" s="29"/>
      <c r="TS173" s="29"/>
      <c r="TT173" s="29"/>
      <c r="TU173" s="29"/>
      <c r="TV173" s="29"/>
      <c r="TW173" s="29"/>
      <c r="TX173" s="29"/>
      <c r="TY173" s="29"/>
      <c r="TZ173" s="29"/>
      <c r="UA173" s="29"/>
      <c r="UB173" s="29"/>
      <c r="UC173" s="29"/>
      <c r="UD173" s="29"/>
      <c r="UE173" s="29"/>
      <c r="UF173" s="29"/>
      <c r="UG173" s="29"/>
      <c r="UH173" s="29"/>
      <c r="UI173" s="29"/>
      <c r="UJ173" s="29"/>
      <c r="UK173" s="29"/>
      <c r="UL173" s="29"/>
      <c r="UM173" s="29"/>
      <c r="UN173" s="29"/>
      <c r="UO173" s="29"/>
      <c r="UP173" s="29"/>
      <c r="UQ173" s="29"/>
      <c r="UR173" s="29"/>
      <c r="US173" s="29"/>
      <c r="UT173" s="29"/>
      <c r="UU173" s="29"/>
      <c r="UV173" s="29"/>
      <c r="UW173" s="29"/>
      <c r="UX173" s="29"/>
      <c r="UY173" s="29"/>
      <c r="UZ173" s="29"/>
      <c r="VA173" s="29"/>
      <c r="VB173" s="29"/>
      <c r="VC173" s="29"/>
      <c r="VD173" s="29"/>
      <c r="VE173" s="29"/>
      <c r="VF173" s="29"/>
      <c r="VG173" s="29"/>
      <c r="VH173" s="29"/>
      <c r="VI173" s="29"/>
      <c r="VJ173" s="29"/>
      <c r="VK173" s="29"/>
      <c r="VL173" s="29"/>
      <c r="VM173" s="29"/>
      <c r="VN173" s="29"/>
      <c r="VO173" s="29"/>
      <c r="VP173" s="29"/>
      <c r="VQ173" s="29"/>
      <c r="VR173" s="29"/>
      <c r="VS173" s="29"/>
      <c r="VT173" s="29"/>
      <c r="VU173" s="29"/>
    </row>
    <row r="174" spans="1:593" s="30" customFormat="1" ht="15.75" hidden="1" customHeight="1" x14ac:dyDescent="0.2">
      <c r="A174" s="25" t="s">
        <v>103</v>
      </c>
      <c r="B174" s="41" t="s">
        <v>552</v>
      </c>
      <c r="C174" s="26" t="s">
        <v>105</v>
      </c>
      <c r="D174" s="24" t="s">
        <v>631</v>
      </c>
      <c r="E174" s="24" t="s">
        <v>639</v>
      </c>
      <c r="F174" s="40">
        <v>37358</v>
      </c>
      <c r="G174" s="24" t="s">
        <v>439</v>
      </c>
      <c r="H174" s="24" t="s">
        <v>177</v>
      </c>
      <c r="I174" s="24">
        <v>3</v>
      </c>
      <c r="J174" s="24" t="s">
        <v>440</v>
      </c>
      <c r="K174" s="24" t="s">
        <v>441</v>
      </c>
      <c r="L174" s="27">
        <v>999775867</v>
      </c>
      <c r="M174" s="28" t="s">
        <v>112</v>
      </c>
      <c r="N174" s="28"/>
      <c r="O174" s="27"/>
      <c r="P174" s="27"/>
      <c r="Q174" s="33">
        <f t="shared" si="11"/>
        <v>0</v>
      </c>
      <c r="R174" s="34">
        <f t="shared" si="12"/>
        <v>42</v>
      </c>
      <c r="S174" s="28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7"/>
      <c r="BT174" s="27"/>
      <c r="BU174" s="27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  <c r="QR174" s="29"/>
      <c r="QS174" s="29"/>
      <c r="QT174" s="29"/>
      <c r="QU174" s="29"/>
      <c r="QV174" s="29"/>
      <c r="QW174" s="29"/>
      <c r="QX174" s="29"/>
      <c r="QY174" s="29"/>
      <c r="QZ174" s="29"/>
      <c r="RA174" s="29"/>
      <c r="RB174" s="29"/>
      <c r="RC174" s="29"/>
      <c r="RD174" s="29"/>
      <c r="RE174" s="29"/>
      <c r="RF174" s="29"/>
      <c r="RG174" s="29"/>
      <c r="RH174" s="29"/>
      <c r="RI174" s="29"/>
      <c r="RJ174" s="29"/>
      <c r="RK174" s="29"/>
      <c r="RL174" s="29"/>
      <c r="RM174" s="29"/>
      <c r="RN174" s="29"/>
      <c r="RO174" s="29"/>
      <c r="RP174" s="29"/>
      <c r="RQ174" s="29"/>
      <c r="RR174" s="29"/>
      <c r="RS174" s="29"/>
      <c r="RT174" s="29"/>
      <c r="RU174" s="29"/>
      <c r="RV174" s="29"/>
      <c r="RW174" s="29"/>
      <c r="RX174" s="29"/>
      <c r="RY174" s="29"/>
      <c r="RZ174" s="29"/>
      <c r="SA174" s="29"/>
      <c r="SB174" s="29"/>
      <c r="SC174" s="29"/>
      <c r="SD174" s="29"/>
      <c r="SE174" s="29"/>
      <c r="SF174" s="29"/>
      <c r="SG174" s="29"/>
      <c r="SH174" s="29"/>
      <c r="SI174" s="29"/>
      <c r="SJ174" s="29"/>
      <c r="SK174" s="29"/>
      <c r="SL174" s="29"/>
      <c r="SM174" s="29"/>
      <c r="SN174" s="29"/>
      <c r="SO174" s="29"/>
      <c r="SP174" s="29"/>
      <c r="SQ174" s="29"/>
      <c r="SR174" s="29"/>
      <c r="SS174" s="29"/>
      <c r="ST174" s="29"/>
      <c r="SU174" s="29"/>
      <c r="SV174" s="29"/>
      <c r="SW174" s="29"/>
      <c r="SX174" s="29"/>
      <c r="SY174" s="29"/>
      <c r="SZ174" s="29"/>
      <c r="TA174" s="29"/>
      <c r="TB174" s="29"/>
      <c r="TC174" s="29"/>
      <c r="TD174" s="29"/>
      <c r="TE174" s="29"/>
      <c r="TF174" s="29"/>
      <c r="TG174" s="29"/>
      <c r="TH174" s="29"/>
      <c r="TI174" s="29"/>
      <c r="TJ174" s="29"/>
      <c r="TK174" s="29"/>
      <c r="TL174" s="29"/>
      <c r="TM174" s="29"/>
      <c r="TN174" s="29"/>
      <c r="TO174" s="29"/>
      <c r="TP174" s="29"/>
      <c r="TQ174" s="29"/>
      <c r="TR174" s="29"/>
      <c r="TS174" s="29"/>
      <c r="TT174" s="29"/>
      <c r="TU174" s="29"/>
      <c r="TV174" s="29"/>
      <c r="TW174" s="29"/>
      <c r="TX174" s="29"/>
      <c r="TY174" s="29"/>
      <c r="TZ174" s="29"/>
      <c r="UA174" s="29"/>
      <c r="UB174" s="29"/>
      <c r="UC174" s="29"/>
      <c r="UD174" s="29"/>
      <c r="UE174" s="29"/>
      <c r="UF174" s="29"/>
      <c r="UG174" s="29"/>
      <c r="UH174" s="29"/>
      <c r="UI174" s="29"/>
      <c r="UJ174" s="29"/>
      <c r="UK174" s="29"/>
      <c r="UL174" s="29"/>
      <c r="UM174" s="29"/>
      <c r="UN174" s="29"/>
      <c r="UO174" s="29"/>
      <c r="UP174" s="29"/>
      <c r="UQ174" s="29"/>
      <c r="UR174" s="29"/>
      <c r="US174" s="29"/>
      <c r="UT174" s="29"/>
      <c r="UU174" s="29"/>
      <c r="UV174" s="29"/>
      <c r="UW174" s="29"/>
      <c r="UX174" s="29"/>
      <c r="UY174" s="29"/>
      <c r="UZ174" s="29"/>
      <c r="VA174" s="29"/>
      <c r="VB174" s="29"/>
      <c r="VC174" s="29"/>
      <c r="VD174" s="29"/>
      <c r="VE174" s="29"/>
      <c r="VF174" s="29"/>
      <c r="VG174" s="29"/>
      <c r="VH174" s="29"/>
      <c r="VI174" s="29"/>
      <c r="VJ174" s="29"/>
      <c r="VK174" s="29"/>
      <c r="VL174" s="29"/>
      <c r="VM174" s="29"/>
      <c r="VN174" s="29"/>
      <c r="VO174" s="29"/>
      <c r="VP174" s="29"/>
      <c r="VQ174" s="29"/>
      <c r="VR174" s="29"/>
      <c r="VS174" s="29"/>
      <c r="VT174" s="29"/>
      <c r="VU174" s="29"/>
    </row>
    <row r="175" spans="1:593" s="30" customFormat="1" ht="15.75" hidden="1" customHeight="1" x14ac:dyDescent="0.2">
      <c r="A175" s="25" t="s">
        <v>103</v>
      </c>
      <c r="B175" s="41" t="s">
        <v>552</v>
      </c>
      <c r="C175" s="26" t="s">
        <v>105</v>
      </c>
      <c r="D175" s="24" t="s">
        <v>640</v>
      </c>
      <c r="E175" s="24" t="s">
        <v>641</v>
      </c>
      <c r="F175" s="24"/>
      <c r="G175" s="24" t="s">
        <v>420</v>
      </c>
      <c r="H175" s="24" t="s">
        <v>258</v>
      </c>
      <c r="I175" s="24">
        <v>5</v>
      </c>
      <c r="J175" s="24" t="s">
        <v>642</v>
      </c>
      <c r="K175" s="24" t="s">
        <v>643</v>
      </c>
      <c r="L175" s="27">
        <v>999889812</v>
      </c>
      <c r="M175" s="28" t="s">
        <v>112</v>
      </c>
      <c r="N175" s="28"/>
      <c r="O175" s="27"/>
      <c r="P175" s="27"/>
      <c r="Q175" s="33">
        <f t="shared" si="11"/>
        <v>0</v>
      </c>
      <c r="R175" s="34">
        <f t="shared" si="12"/>
        <v>42</v>
      </c>
      <c r="S175" s="28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7"/>
      <c r="BT175" s="27"/>
      <c r="BU175" s="27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  <c r="QR175" s="29"/>
      <c r="QS175" s="29"/>
      <c r="QT175" s="29"/>
      <c r="QU175" s="29"/>
      <c r="QV175" s="29"/>
      <c r="QW175" s="29"/>
      <c r="QX175" s="29"/>
      <c r="QY175" s="29"/>
      <c r="QZ175" s="29"/>
      <c r="RA175" s="29"/>
      <c r="RB175" s="29"/>
      <c r="RC175" s="29"/>
      <c r="RD175" s="29"/>
      <c r="RE175" s="29"/>
      <c r="RF175" s="29"/>
      <c r="RG175" s="29"/>
      <c r="RH175" s="29"/>
      <c r="RI175" s="29"/>
      <c r="RJ175" s="29"/>
      <c r="RK175" s="29"/>
      <c r="RL175" s="29"/>
      <c r="RM175" s="29"/>
      <c r="RN175" s="29"/>
      <c r="RO175" s="29"/>
      <c r="RP175" s="29"/>
      <c r="RQ175" s="29"/>
      <c r="RR175" s="29"/>
      <c r="RS175" s="29"/>
      <c r="RT175" s="29"/>
      <c r="RU175" s="29"/>
      <c r="RV175" s="29"/>
      <c r="RW175" s="29"/>
      <c r="RX175" s="29"/>
      <c r="RY175" s="29"/>
      <c r="RZ175" s="29"/>
      <c r="SA175" s="29"/>
      <c r="SB175" s="29"/>
      <c r="SC175" s="29"/>
      <c r="SD175" s="29"/>
      <c r="SE175" s="29"/>
      <c r="SF175" s="29"/>
      <c r="SG175" s="29"/>
      <c r="SH175" s="29"/>
      <c r="SI175" s="29"/>
      <c r="SJ175" s="29"/>
      <c r="SK175" s="29"/>
      <c r="SL175" s="29"/>
      <c r="SM175" s="29"/>
      <c r="SN175" s="29"/>
      <c r="SO175" s="29"/>
      <c r="SP175" s="29"/>
      <c r="SQ175" s="29"/>
      <c r="SR175" s="29"/>
      <c r="SS175" s="29"/>
      <c r="ST175" s="29"/>
      <c r="SU175" s="29"/>
      <c r="SV175" s="29"/>
      <c r="SW175" s="29"/>
      <c r="SX175" s="29"/>
      <c r="SY175" s="29"/>
      <c r="SZ175" s="29"/>
      <c r="TA175" s="29"/>
      <c r="TB175" s="29"/>
      <c r="TC175" s="29"/>
      <c r="TD175" s="29"/>
      <c r="TE175" s="29"/>
      <c r="TF175" s="29"/>
      <c r="TG175" s="29"/>
      <c r="TH175" s="29"/>
      <c r="TI175" s="29"/>
      <c r="TJ175" s="29"/>
      <c r="TK175" s="29"/>
      <c r="TL175" s="29"/>
      <c r="TM175" s="29"/>
      <c r="TN175" s="29"/>
      <c r="TO175" s="29"/>
      <c r="TP175" s="29"/>
      <c r="TQ175" s="29"/>
      <c r="TR175" s="29"/>
      <c r="TS175" s="29"/>
      <c r="TT175" s="29"/>
      <c r="TU175" s="29"/>
      <c r="TV175" s="29"/>
      <c r="TW175" s="29"/>
      <c r="TX175" s="29"/>
      <c r="TY175" s="29"/>
      <c r="TZ175" s="29"/>
      <c r="UA175" s="29"/>
      <c r="UB175" s="29"/>
      <c r="UC175" s="29"/>
      <c r="UD175" s="29"/>
      <c r="UE175" s="29"/>
      <c r="UF175" s="29"/>
      <c r="UG175" s="29"/>
      <c r="UH175" s="29"/>
      <c r="UI175" s="29"/>
      <c r="UJ175" s="29"/>
      <c r="UK175" s="29"/>
      <c r="UL175" s="29"/>
      <c r="UM175" s="29"/>
      <c r="UN175" s="29"/>
      <c r="UO175" s="29"/>
      <c r="UP175" s="29"/>
      <c r="UQ175" s="29"/>
      <c r="UR175" s="29"/>
      <c r="US175" s="29"/>
      <c r="UT175" s="29"/>
      <c r="UU175" s="29"/>
      <c r="UV175" s="29"/>
      <c r="UW175" s="29"/>
      <c r="UX175" s="29"/>
      <c r="UY175" s="29"/>
      <c r="UZ175" s="29"/>
      <c r="VA175" s="29"/>
      <c r="VB175" s="29"/>
      <c r="VC175" s="29"/>
      <c r="VD175" s="29"/>
      <c r="VE175" s="29"/>
      <c r="VF175" s="29"/>
      <c r="VG175" s="29"/>
      <c r="VH175" s="29"/>
      <c r="VI175" s="29"/>
      <c r="VJ175" s="29"/>
      <c r="VK175" s="29"/>
      <c r="VL175" s="29"/>
      <c r="VM175" s="29"/>
      <c r="VN175" s="29"/>
      <c r="VO175" s="29"/>
      <c r="VP175" s="29"/>
      <c r="VQ175" s="29"/>
      <c r="VR175" s="29"/>
      <c r="VS175" s="29"/>
      <c r="VT175" s="29"/>
      <c r="VU175" s="29"/>
    </row>
    <row r="176" spans="1:593" s="30" customFormat="1" ht="15.75" hidden="1" customHeight="1" x14ac:dyDescent="0.2">
      <c r="A176" s="25" t="s">
        <v>103</v>
      </c>
      <c r="B176" s="41" t="s">
        <v>552</v>
      </c>
      <c r="C176" s="26" t="s">
        <v>105</v>
      </c>
      <c r="D176" s="24" t="s">
        <v>460</v>
      </c>
      <c r="E176" s="24" t="s">
        <v>461</v>
      </c>
      <c r="F176" s="31">
        <v>37026</v>
      </c>
      <c r="G176" s="24" t="s">
        <v>150</v>
      </c>
      <c r="H176" s="24" t="s">
        <v>122</v>
      </c>
      <c r="I176" s="24">
        <v>4</v>
      </c>
      <c r="J176" s="24" t="s">
        <v>644</v>
      </c>
      <c r="K176" s="24" t="s">
        <v>645</v>
      </c>
      <c r="L176" s="27">
        <v>999872942</v>
      </c>
      <c r="M176" s="28" t="s">
        <v>112</v>
      </c>
      <c r="N176" s="28"/>
      <c r="O176" s="27"/>
      <c r="P176" s="27"/>
      <c r="Q176" s="33">
        <f t="shared" si="11"/>
        <v>0</v>
      </c>
      <c r="R176" s="34">
        <f t="shared" si="12"/>
        <v>42</v>
      </c>
      <c r="S176" s="28"/>
      <c r="T176" s="27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7"/>
      <c r="BT176" s="27"/>
      <c r="BU176" s="27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  <c r="QR176" s="29"/>
      <c r="QS176" s="29"/>
      <c r="QT176" s="29"/>
      <c r="QU176" s="29"/>
      <c r="QV176" s="29"/>
      <c r="QW176" s="29"/>
      <c r="QX176" s="29"/>
      <c r="QY176" s="29"/>
      <c r="QZ176" s="29"/>
      <c r="RA176" s="29"/>
      <c r="RB176" s="29"/>
      <c r="RC176" s="29"/>
      <c r="RD176" s="29"/>
      <c r="RE176" s="29"/>
      <c r="RF176" s="29"/>
      <c r="RG176" s="29"/>
      <c r="RH176" s="29"/>
      <c r="RI176" s="29"/>
      <c r="RJ176" s="29"/>
      <c r="RK176" s="29"/>
      <c r="RL176" s="29"/>
      <c r="RM176" s="29"/>
      <c r="RN176" s="29"/>
      <c r="RO176" s="29"/>
      <c r="RP176" s="29"/>
      <c r="RQ176" s="29"/>
      <c r="RR176" s="29"/>
      <c r="RS176" s="29"/>
      <c r="RT176" s="29"/>
      <c r="RU176" s="29"/>
      <c r="RV176" s="29"/>
      <c r="RW176" s="29"/>
      <c r="RX176" s="29"/>
      <c r="RY176" s="29"/>
      <c r="RZ176" s="29"/>
      <c r="SA176" s="29"/>
      <c r="SB176" s="29"/>
      <c r="SC176" s="29"/>
      <c r="SD176" s="29"/>
      <c r="SE176" s="29"/>
      <c r="SF176" s="29"/>
      <c r="SG176" s="29"/>
      <c r="SH176" s="29"/>
      <c r="SI176" s="29"/>
      <c r="SJ176" s="29"/>
      <c r="SK176" s="29"/>
      <c r="SL176" s="29"/>
      <c r="SM176" s="29"/>
      <c r="SN176" s="29"/>
      <c r="SO176" s="29"/>
      <c r="SP176" s="29"/>
      <c r="SQ176" s="29"/>
      <c r="SR176" s="29"/>
      <c r="SS176" s="29"/>
      <c r="ST176" s="29"/>
      <c r="SU176" s="29"/>
      <c r="SV176" s="29"/>
      <c r="SW176" s="29"/>
      <c r="SX176" s="29"/>
      <c r="SY176" s="29"/>
      <c r="SZ176" s="29"/>
      <c r="TA176" s="29"/>
      <c r="TB176" s="29"/>
      <c r="TC176" s="29"/>
      <c r="TD176" s="29"/>
      <c r="TE176" s="29"/>
      <c r="TF176" s="29"/>
      <c r="TG176" s="29"/>
      <c r="TH176" s="29"/>
      <c r="TI176" s="29"/>
      <c r="TJ176" s="29"/>
      <c r="TK176" s="29"/>
      <c r="TL176" s="29"/>
      <c r="TM176" s="29"/>
      <c r="TN176" s="29"/>
      <c r="TO176" s="29"/>
      <c r="TP176" s="29"/>
      <c r="TQ176" s="29"/>
      <c r="TR176" s="29"/>
      <c r="TS176" s="29"/>
      <c r="TT176" s="29"/>
      <c r="TU176" s="29"/>
      <c r="TV176" s="29"/>
      <c r="TW176" s="29"/>
      <c r="TX176" s="29"/>
      <c r="TY176" s="29"/>
      <c r="TZ176" s="29"/>
      <c r="UA176" s="29"/>
      <c r="UB176" s="29"/>
      <c r="UC176" s="29"/>
      <c r="UD176" s="29"/>
      <c r="UE176" s="29"/>
      <c r="UF176" s="29"/>
      <c r="UG176" s="29"/>
      <c r="UH176" s="29"/>
      <c r="UI176" s="29"/>
      <c r="UJ176" s="29"/>
      <c r="UK176" s="29"/>
      <c r="UL176" s="29"/>
      <c r="UM176" s="29"/>
      <c r="UN176" s="29"/>
      <c r="UO176" s="29"/>
      <c r="UP176" s="29"/>
      <c r="UQ176" s="29"/>
      <c r="UR176" s="29"/>
      <c r="US176" s="29"/>
      <c r="UT176" s="29"/>
      <c r="UU176" s="29"/>
      <c r="UV176" s="29"/>
      <c r="UW176" s="29"/>
      <c r="UX176" s="29"/>
      <c r="UY176" s="29"/>
      <c r="UZ176" s="29"/>
      <c r="VA176" s="29"/>
      <c r="VB176" s="29"/>
      <c r="VC176" s="29"/>
      <c r="VD176" s="29"/>
      <c r="VE176" s="29"/>
      <c r="VF176" s="29"/>
      <c r="VG176" s="29"/>
      <c r="VH176" s="29"/>
      <c r="VI176" s="29"/>
      <c r="VJ176" s="29"/>
      <c r="VK176" s="29"/>
      <c r="VL176" s="29"/>
      <c r="VM176" s="29"/>
      <c r="VN176" s="29"/>
      <c r="VO176" s="29"/>
      <c r="VP176" s="29"/>
      <c r="VQ176" s="29"/>
      <c r="VR176" s="29"/>
      <c r="VS176" s="29"/>
      <c r="VT176" s="29"/>
      <c r="VU176" s="29"/>
    </row>
    <row r="177" spans="1:593" s="30" customFormat="1" ht="15.75" hidden="1" customHeight="1" x14ac:dyDescent="0.2">
      <c r="A177" s="25" t="s">
        <v>103</v>
      </c>
      <c r="B177" s="41" t="s">
        <v>552</v>
      </c>
      <c r="C177" s="26" t="s">
        <v>105</v>
      </c>
      <c r="D177" s="24" t="s">
        <v>466</v>
      </c>
      <c r="E177" s="24" t="s">
        <v>467</v>
      </c>
      <c r="F177" s="24"/>
      <c r="G177" s="24" t="s">
        <v>468</v>
      </c>
      <c r="H177" s="24" t="s">
        <v>156</v>
      </c>
      <c r="I177" s="24">
        <v>6</v>
      </c>
      <c r="J177" s="24" t="s">
        <v>469</v>
      </c>
      <c r="K177" s="24" t="s">
        <v>646</v>
      </c>
      <c r="L177" s="27">
        <v>999896691</v>
      </c>
      <c r="M177" s="28" t="s">
        <v>112</v>
      </c>
      <c r="N177" s="28"/>
      <c r="O177" s="27"/>
      <c r="P177" s="27"/>
      <c r="Q177" s="33">
        <f t="shared" si="11"/>
        <v>0</v>
      </c>
      <c r="R177" s="34">
        <f t="shared" si="12"/>
        <v>42</v>
      </c>
      <c r="S177" s="28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7"/>
      <c r="BT177" s="27"/>
      <c r="BU177" s="27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  <c r="QR177" s="29"/>
      <c r="QS177" s="29"/>
      <c r="QT177" s="29"/>
      <c r="QU177" s="29"/>
      <c r="QV177" s="29"/>
      <c r="QW177" s="29"/>
      <c r="QX177" s="29"/>
      <c r="QY177" s="29"/>
      <c r="QZ177" s="29"/>
      <c r="RA177" s="29"/>
      <c r="RB177" s="29"/>
      <c r="RC177" s="29"/>
      <c r="RD177" s="29"/>
      <c r="RE177" s="29"/>
      <c r="RF177" s="29"/>
      <c r="RG177" s="29"/>
      <c r="RH177" s="29"/>
      <c r="RI177" s="29"/>
      <c r="RJ177" s="29"/>
      <c r="RK177" s="29"/>
      <c r="RL177" s="29"/>
      <c r="RM177" s="29"/>
      <c r="RN177" s="29"/>
      <c r="RO177" s="29"/>
      <c r="RP177" s="29"/>
      <c r="RQ177" s="29"/>
      <c r="RR177" s="29"/>
      <c r="RS177" s="29"/>
      <c r="RT177" s="29"/>
      <c r="RU177" s="29"/>
      <c r="RV177" s="29"/>
      <c r="RW177" s="29"/>
      <c r="RX177" s="29"/>
      <c r="RY177" s="29"/>
      <c r="RZ177" s="29"/>
      <c r="SA177" s="29"/>
      <c r="SB177" s="29"/>
      <c r="SC177" s="29"/>
      <c r="SD177" s="29"/>
      <c r="SE177" s="29"/>
      <c r="SF177" s="29"/>
      <c r="SG177" s="29"/>
      <c r="SH177" s="29"/>
      <c r="SI177" s="29"/>
      <c r="SJ177" s="29"/>
      <c r="SK177" s="29"/>
      <c r="SL177" s="29"/>
      <c r="SM177" s="29"/>
      <c r="SN177" s="29"/>
      <c r="SO177" s="29"/>
      <c r="SP177" s="29"/>
      <c r="SQ177" s="29"/>
      <c r="SR177" s="29"/>
      <c r="SS177" s="29"/>
      <c r="ST177" s="29"/>
      <c r="SU177" s="29"/>
      <c r="SV177" s="29"/>
      <c r="SW177" s="29"/>
      <c r="SX177" s="29"/>
      <c r="SY177" s="29"/>
      <c r="SZ177" s="29"/>
      <c r="TA177" s="29"/>
      <c r="TB177" s="29"/>
      <c r="TC177" s="29"/>
      <c r="TD177" s="29"/>
      <c r="TE177" s="29"/>
      <c r="TF177" s="29"/>
      <c r="TG177" s="29"/>
      <c r="TH177" s="29"/>
      <c r="TI177" s="29"/>
      <c r="TJ177" s="29"/>
      <c r="TK177" s="29"/>
      <c r="TL177" s="29"/>
      <c r="TM177" s="29"/>
      <c r="TN177" s="29"/>
      <c r="TO177" s="29"/>
      <c r="TP177" s="29"/>
      <c r="TQ177" s="29"/>
      <c r="TR177" s="29"/>
      <c r="TS177" s="29"/>
      <c r="TT177" s="29"/>
      <c r="TU177" s="29"/>
      <c r="TV177" s="29"/>
      <c r="TW177" s="29"/>
      <c r="TX177" s="29"/>
      <c r="TY177" s="29"/>
      <c r="TZ177" s="29"/>
      <c r="UA177" s="29"/>
      <c r="UB177" s="29"/>
      <c r="UC177" s="29"/>
      <c r="UD177" s="29"/>
      <c r="UE177" s="29"/>
      <c r="UF177" s="29"/>
      <c r="UG177" s="29"/>
      <c r="UH177" s="29"/>
      <c r="UI177" s="29"/>
      <c r="UJ177" s="29"/>
      <c r="UK177" s="29"/>
      <c r="UL177" s="29"/>
      <c r="UM177" s="29"/>
      <c r="UN177" s="29"/>
      <c r="UO177" s="29"/>
      <c r="UP177" s="29"/>
      <c r="UQ177" s="29"/>
      <c r="UR177" s="29"/>
      <c r="US177" s="29"/>
      <c r="UT177" s="29"/>
      <c r="UU177" s="29"/>
      <c r="UV177" s="29"/>
      <c r="UW177" s="29"/>
      <c r="UX177" s="29"/>
      <c r="UY177" s="29"/>
      <c r="UZ177" s="29"/>
      <c r="VA177" s="29"/>
      <c r="VB177" s="29"/>
      <c r="VC177" s="29"/>
      <c r="VD177" s="29"/>
      <c r="VE177" s="29"/>
      <c r="VF177" s="29"/>
      <c r="VG177" s="29"/>
      <c r="VH177" s="29"/>
      <c r="VI177" s="29"/>
      <c r="VJ177" s="29"/>
      <c r="VK177" s="29"/>
      <c r="VL177" s="29"/>
      <c r="VM177" s="29"/>
      <c r="VN177" s="29"/>
      <c r="VO177" s="29"/>
      <c r="VP177" s="29"/>
      <c r="VQ177" s="29"/>
      <c r="VR177" s="29"/>
      <c r="VS177" s="29"/>
      <c r="VT177" s="29"/>
      <c r="VU177" s="29"/>
    </row>
    <row r="178" spans="1:593" s="30" customFormat="1" ht="15.75" hidden="1" customHeight="1" x14ac:dyDescent="0.2">
      <c r="A178" s="25" t="s">
        <v>103</v>
      </c>
      <c r="B178" s="41" t="s">
        <v>552</v>
      </c>
      <c r="C178" s="26" t="s">
        <v>105</v>
      </c>
      <c r="D178" s="24" t="s">
        <v>647</v>
      </c>
      <c r="E178" s="24" t="s">
        <v>648</v>
      </c>
      <c r="F178" s="24"/>
      <c r="G178" s="24" t="s">
        <v>649</v>
      </c>
      <c r="H178" s="24" t="s">
        <v>258</v>
      </c>
      <c r="I178" s="24">
        <v>5</v>
      </c>
      <c r="J178" s="24" t="s">
        <v>534</v>
      </c>
      <c r="K178" s="24" t="s">
        <v>650</v>
      </c>
      <c r="L178" s="27">
        <v>999733197</v>
      </c>
      <c r="M178" s="28" t="s">
        <v>112</v>
      </c>
      <c r="N178" s="28"/>
      <c r="O178" s="27"/>
      <c r="P178" s="27"/>
      <c r="Q178" s="33">
        <f t="shared" si="11"/>
        <v>0</v>
      </c>
      <c r="R178" s="34">
        <f t="shared" si="12"/>
        <v>42</v>
      </c>
      <c r="S178" s="28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7"/>
      <c r="BT178" s="27"/>
      <c r="BU178" s="27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  <c r="QR178" s="29"/>
      <c r="QS178" s="29"/>
      <c r="QT178" s="29"/>
      <c r="QU178" s="29"/>
      <c r="QV178" s="29"/>
      <c r="QW178" s="29"/>
      <c r="QX178" s="29"/>
      <c r="QY178" s="29"/>
      <c r="QZ178" s="29"/>
      <c r="RA178" s="29"/>
      <c r="RB178" s="29"/>
      <c r="RC178" s="29"/>
      <c r="RD178" s="29"/>
      <c r="RE178" s="29"/>
      <c r="RF178" s="29"/>
      <c r="RG178" s="29"/>
      <c r="RH178" s="29"/>
      <c r="RI178" s="29"/>
      <c r="RJ178" s="29"/>
      <c r="RK178" s="29"/>
      <c r="RL178" s="29"/>
      <c r="RM178" s="29"/>
      <c r="RN178" s="29"/>
      <c r="RO178" s="29"/>
      <c r="RP178" s="29"/>
      <c r="RQ178" s="29"/>
      <c r="RR178" s="29"/>
      <c r="RS178" s="29"/>
      <c r="RT178" s="29"/>
      <c r="RU178" s="29"/>
      <c r="RV178" s="29"/>
      <c r="RW178" s="29"/>
      <c r="RX178" s="29"/>
      <c r="RY178" s="29"/>
      <c r="RZ178" s="29"/>
      <c r="SA178" s="29"/>
      <c r="SB178" s="29"/>
      <c r="SC178" s="29"/>
      <c r="SD178" s="29"/>
      <c r="SE178" s="29"/>
      <c r="SF178" s="29"/>
      <c r="SG178" s="29"/>
      <c r="SH178" s="29"/>
      <c r="SI178" s="29"/>
      <c r="SJ178" s="29"/>
      <c r="SK178" s="29"/>
      <c r="SL178" s="29"/>
      <c r="SM178" s="29"/>
      <c r="SN178" s="29"/>
      <c r="SO178" s="29"/>
      <c r="SP178" s="29"/>
      <c r="SQ178" s="29"/>
      <c r="SR178" s="29"/>
      <c r="SS178" s="29"/>
      <c r="ST178" s="29"/>
      <c r="SU178" s="29"/>
      <c r="SV178" s="29"/>
      <c r="SW178" s="29"/>
      <c r="SX178" s="29"/>
      <c r="SY178" s="29"/>
      <c r="SZ178" s="29"/>
      <c r="TA178" s="29"/>
      <c r="TB178" s="29"/>
      <c r="TC178" s="29"/>
      <c r="TD178" s="29"/>
      <c r="TE178" s="29"/>
      <c r="TF178" s="29"/>
      <c r="TG178" s="29"/>
      <c r="TH178" s="29"/>
      <c r="TI178" s="29"/>
      <c r="TJ178" s="29"/>
      <c r="TK178" s="29"/>
      <c r="TL178" s="29"/>
      <c r="TM178" s="29"/>
      <c r="TN178" s="29"/>
      <c r="TO178" s="29"/>
      <c r="TP178" s="29"/>
      <c r="TQ178" s="29"/>
      <c r="TR178" s="29"/>
      <c r="TS178" s="29"/>
      <c r="TT178" s="29"/>
      <c r="TU178" s="29"/>
      <c r="TV178" s="29"/>
      <c r="TW178" s="29"/>
      <c r="TX178" s="29"/>
      <c r="TY178" s="29"/>
      <c r="TZ178" s="29"/>
      <c r="UA178" s="29"/>
      <c r="UB178" s="29"/>
      <c r="UC178" s="29"/>
      <c r="UD178" s="29"/>
      <c r="UE178" s="29"/>
      <c r="UF178" s="29"/>
      <c r="UG178" s="29"/>
      <c r="UH178" s="29"/>
      <c r="UI178" s="29"/>
      <c r="UJ178" s="29"/>
      <c r="UK178" s="29"/>
      <c r="UL178" s="29"/>
      <c r="UM178" s="29"/>
      <c r="UN178" s="29"/>
      <c r="UO178" s="29"/>
      <c r="UP178" s="29"/>
      <c r="UQ178" s="29"/>
      <c r="UR178" s="29"/>
      <c r="US178" s="29"/>
      <c r="UT178" s="29"/>
      <c r="UU178" s="29"/>
      <c r="UV178" s="29"/>
      <c r="UW178" s="29"/>
      <c r="UX178" s="29"/>
      <c r="UY178" s="29"/>
      <c r="UZ178" s="29"/>
      <c r="VA178" s="29"/>
      <c r="VB178" s="29"/>
      <c r="VC178" s="29"/>
      <c r="VD178" s="29"/>
      <c r="VE178" s="29"/>
      <c r="VF178" s="29"/>
      <c r="VG178" s="29"/>
      <c r="VH178" s="29"/>
      <c r="VI178" s="29"/>
      <c r="VJ178" s="29"/>
      <c r="VK178" s="29"/>
      <c r="VL178" s="29"/>
      <c r="VM178" s="29"/>
      <c r="VN178" s="29"/>
      <c r="VO178" s="29"/>
      <c r="VP178" s="29"/>
      <c r="VQ178" s="29"/>
      <c r="VR178" s="29"/>
      <c r="VS178" s="29"/>
      <c r="VT178" s="29"/>
      <c r="VU178" s="29"/>
    </row>
    <row r="179" spans="1:593" s="30" customFormat="1" ht="15.75" hidden="1" customHeight="1" x14ac:dyDescent="0.2">
      <c r="A179" s="25" t="s">
        <v>103</v>
      </c>
      <c r="B179" s="41" t="s">
        <v>552</v>
      </c>
      <c r="C179" s="26" t="s">
        <v>105</v>
      </c>
      <c r="D179" s="24" t="s">
        <v>651</v>
      </c>
      <c r="E179" s="24" t="s">
        <v>652</v>
      </c>
      <c r="F179" s="31">
        <v>37428</v>
      </c>
      <c r="G179" s="24" t="s">
        <v>653</v>
      </c>
      <c r="H179" s="24" t="s">
        <v>382</v>
      </c>
      <c r="I179" s="24">
        <v>3</v>
      </c>
      <c r="J179" s="24" t="s">
        <v>654</v>
      </c>
      <c r="K179" s="24" t="s">
        <v>655</v>
      </c>
      <c r="L179" s="27">
        <v>999888895</v>
      </c>
      <c r="M179" s="28" t="s">
        <v>112</v>
      </c>
      <c r="N179" s="28"/>
      <c r="O179" s="27"/>
      <c r="P179" s="27"/>
      <c r="Q179" s="33">
        <f t="shared" si="11"/>
        <v>0</v>
      </c>
      <c r="R179" s="34">
        <f t="shared" si="12"/>
        <v>42</v>
      </c>
      <c r="S179" s="28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7"/>
      <c r="BT179" s="27"/>
      <c r="BU179" s="27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  <c r="QR179" s="29"/>
      <c r="QS179" s="29"/>
      <c r="QT179" s="29"/>
      <c r="QU179" s="29"/>
      <c r="QV179" s="29"/>
      <c r="QW179" s="29"/>
      <c r="QX179" s="29"/>
      <c r="QY179" s="29"/>
      <c r="QZ179" s="29"/>
      <c r="RA179" s="29"/>
      <c r="RB179" s="29"/>
      <c r="RC179" s="29"/>
      <c r="RD179" s="29"/>
      <c r="RE179" s="29"/>
      <c r="RF179" s="29"/>
      <c r="RG179" s="29"/>
      <c r="RH179" s="29"/>
      <c r="RI179" s="29"/>
      <c r="RJ179" s="29"/>
      <c r="RK179" s="29"/>
      <c r="RL179" s="29"/>
      <c r="RM179" s="29"/>
      <c r="RN179" s="29"/>
      <c r="RO179" s="29"/>
      <c r="RP179" s="29"/>
      <c r="RQ179" s="29"/>
      <c r="RR179" s="29"/>
      <c r="RS179" s="29"/>
      <c r="RT179" s="29"/>
      <c r="RU179" s="29"/>
      <c r="RV179" s="29"/>
      <c r="RW179" s="29"/>
      <c r="RX179" s="29"/>
      <c r="RY179" s="29"/>
      <c r="RZ179" s="29"/>
      <c r="SA179" s="29"/>
      <c r="SB179" s="29"/>
      <c r="SC179" s="29"/>
      <c r="SD179" s="29"/>
      <c r="SE179" s="29"/>
      <c r="SF179" s="29"/>
      <c r="SG179" s="29"/>
      <c r="SH179" s="29"/>
      <c r="SI179" s="29"/>
      <c r="SJ179" s="29"/>
      <c r="SK179" s="29"/>
      <c r="SL179" s="29"/>
      <c r="SM179" s="29"/>
      <c r="SN179" s="29"/>
      <c r="SO179" s="29"/>
      <c r="SP179" s="29"/>
      <c r="SQ179" s="29"/>
      <c r="SR179" s="29"/>
      <c r="SS179" s="29"/>
      <c r="ST179" s="29"/>
      <c r="SU179" s="29"/>
      <c r="SV179" s="29"/>
      <c r="SW179" s="29"/>
      <c r="SX179" s="29"/>
      <c r="SY179" s="29"/>
      <c r="SZ179" s="29"/>
      <c r="TA179" s="29"/>
      <c r="TB179" s="29"/>
      <c r="TC179" s="29"/>
      <c r="TD179" s="29"/>
      <c r="TE179" s="29"/>
      <c r="TF179" s="29"/>
      <c r="TG179" s="29"/>
      <c r="TH179" s="29"/>
      <c r="TI179" s="29"/>
      <c r="TJ179" s="29"/>
      <c r="TK179" s="29"/>
      <c r="TL179" s="29"/>
      <c r="TM179" s="29"/>
      <c r="TN179" s="29"/>
      <c r="TO179" s="29"/>
      <c r="TP179" s="29"/>
      <c r="TQ179" s="29"/>
      <c r="TR179" s="29"/>
      <c r="TS179" s="29"/>
      <c r="TT179" s="29"/>
      <c r="TU179" s="29"/>
      <c r="TV179" s="29"/>
      <c r="TW179" s="29"/>
      <c r="TX179" s="29"/>
      <c r="TY179" s="29"/>
      <c r="TZ179" s="29"/>
      <c r="UA179" s="29"/>
      <c r="UB179" s="29"/>
      <c r="UC179" s="29"/>
      <c r="UD179" s="29"/>
      <c r="UE179" s="29"/>
      <c r="UF179" s="29"/>
      <c r="UG179" s="29"/>
      <c r="UH179" s="29"/>
      <c r="UI179" s="29"/>
      <c r="UJ179" s="29"/>
      <c r="UK179" s="29"/>
      <c r="UL179" s="29"/>
      <c r="UM179" s="29"/>
      <c r="UN179" s="29"/>
      <c r="UO179" s="29"/>
      <c r="UP179" s="29"/>
      <c r="UQ179" s="29"/>
      <c r="UR179" s="29"/>
      <c r="US179" s="29"/>
      <c r="UT179" s="29"/>
      <c r="UU179" s="29"/>
      <c r="UV179" s="29"/>
      <c r="UW179" s="29"/>
      <c r="UX179" s="29"/>
      <c r="UY179" s="29"/>
      <c r="UZ179" s="29"/>
      <c r="VA179" s="29"/>
      <c r="VB179" s="29"/>
      <c r="VC179" s="29"/>
      <c r="VD179" s="29"/>
      <c r="VE179" s="29"/>
      <c r="VF179" s="29"/>
      <c r="VG179" s="29"/>
      <c r="VH179" s="29"/>
      <c r="VI179" s="29"/>
      <c r="VJ179" s="29"/>
      <c r="VK179" s="29"/>
      <c r="VL179" s="29"/>
      <c r="VM179" s="29"/>
      <c r="VN179" s="29"/>
      <c r="VO179" s="29"/>
      <c r="VP179" s="29"/>
      <c r="VQ179" s="29"/>
      <c r="VR179" s="29"/>
      <c r="VS179" s="29"/>
      <c r="VT179" s="29"/>
      <c r="VU179" s="29"/>
    </row>
    <row r="180" spans="1:593" s="30" customFormat="1" ht="15.75" hidden="1" customHeight="1" x14ac:dyDescent="0.2">
      <c r="A180" s="25" t="s">
        <v>103</v>
      </c>
      <c r="B180" s="41" t="s">
        <v>552</v>
      </c>
      <c r="C180" s="26" t="s">
        <v>105</v>
      </c>
      <c r="D180" s="24" t="s">
        <v>656</v>
      </c>
      <c r="E180" s="24" t="s">
        <v>657</v>
      </c>
      <c r="F180" s="24"/>
      <c r="G180" s="24" t="s">
        <v>658</v>
      </c>
      <c r="H180" s="24" t="s">
        <v>133</v>
      </c>
      <c r="I180" s="24">
        <v>1</v>
      </c>
      <c r="J180" s="24" t="s">
        <v>659</v>
      </c>
      <c r="K180" s="24" t="s">
        <v>660</v>
      </c>
      <c r="L180" s="27">
        <v>999887535</v>
      </c>
      <c r="M180" s="28" t="s">
        <v>112</v>
      </c>
      <c r="N180" s="28"/>
      <c r="O180" s="27"/>
      <c r="P180" s="27"/>
      <c r="Q180" s="33">
        <f t="shared" si="11"/>
        <v>0</v>
      </c>
      <c r="R180" s="34">
        <f t="shared" si="12"/>
        <v>42</v>
      </c>
      <c r="S180" s="28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7"/>
      <c r="BT180" s="27"/>
      <c r="BU180" s="27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  <c r="QR180" s="29"/>
      <c r="QS180" s="29"/>
      <c r="QT180" s="29"/>
      <c r="QU180" s="29"/>
      <c r="QV180" s="29"/>
      <c r="QW180" s="29"/>
      <c r="QX180" s="29"/>
      <c r="QY180" s="29"/>
      <c r="QZ180" s="29"/>
      <c r="RA180" s="29"/>
      <c r="RB180" s="29"/>
      <c r="RC180" s="29"/>
      <c r="RD180" s="29"/>
      <c r="RE180" s="29"/>
      <c r="RF180" s="29"/>
      <c r="RG180" s="29"/>
      <c r="RH180" s="29"/>
      <c r="RI180" s="29"/>
      <c r="RJ180" s="29"/>
      <c r="RK180" s="29"/>
      <c r="RL180" s="29"/>
      <c r="RM180" s="29"/>
      <c r="RN180" s="29"/>
      <c r="RO180" s="29"/>
      <c r="RP180" s="29"/>
      <c r="RQ180" s="29"/>
      <c r="RR180" s="29"/>
      <c r="RS180" s="29"/>
      <c r="RT180" s="29"/>
      <c r="RU180" s="29"/>
      <c r="RV180" s="29"/>
      <c r="RW180" s="29"/>
      <c r="RX180" s="29"/>
      <c r="RY180" s="29"/>
      <c r="RZ180" s="29"/>
      <c r="SA180" s="29"/>
      <c r="SB180" s="29"/>
      <c r="SC180" s="29"/>
      <c r="SD180" s="29"/>
      <c r="SE180" s="29"/>
      <c r="SF180" s="29"/>
      <c r="SG180" s="29"/>
      <c r="SH180" s="29"/>
      <c r="SI180" s="29"/>
      <c r="SJ180" s="29"/>
      <c r="SK180" s="29"/>
      <c r="SL180" s="29"/>
      <c r="SM180" s="29"/>
      <c r="SN180" s="29"/>
      <c r="SO180" s="29"/>
      <c r="SP180" s="29"/>
      <c r="SQ180" s="29"/>
      <c r="SR180" s="29"/>
      <c r="SS180" s="29"/>
      <c r="ST180" s="29"/>
      <c r="SU180" s="29"/>
      <c r="SV180" s="29"/>
      <c r="SW180" s="29"/>
      <c r="SX180" s="29"/>
      <c r="SY180" s="29"/>
      <c r="SZ180" s="29"/>
      <c r="TA180" s="29"/>
      <c r="TB180" s="29"/>
      <c r="TC180" s="29"/>
      <c r="TD180" s="29"/>
      <c r="TE180" s="29"/>
      <c r="TF180" s="29"/>
      <c r="TG180" s="29"/>
      <c r="TH180" s="29"/>
      <c r="TI180" s="29"/>
      <c r="TJ180" s="29"/>
      <c r="TK180" s="29"/>
      <c r="TL180" s="29"/>
      <c r="TM180" s="29"/>
      <c r="TN180" s="29"/>
      <c r="TO180" s="29"/>
      <c r="TP180" s="29"/>
      <c r="TQ180" s="29"/>
      <c r="TR180" s="29"/>
      <c r="TS180" s="29"/>
      <c r="TT180" s="29"/>
      <c r="TU180" s="29"/>
      <c r="TV180" s="29"/>
      <c r="TW180" s="29"/>
      <c r="TX180" s="29"/>
      <c r="TY180" s="29"/>
      <c r="TZ180" s="29"/>
      <c r="UA180" s="29"/>
      <c r="UB180" s="29"/>
      <c r="UC180" s="29"/>
      <c r="UD180" s="29"/>
      <c r="UE180" s="29"/>
      <c r="UF180" s="29"/>
      <c r="UG180" s="29"/>
      <c r="UH180" s="29"/>
      <c r="UI180" s="29"/>
      <c r="UJ180" s="29"/>
      <c r="UK180" s="29"/>
      <c r="UL180" s="29"/>
      <c r="UM180" s="29"/>
      <c r="UN180" s="29"/>
      <c r="UO180" s="29"/>
      <c r="UP180" s="29"/>
      <c r="UQ180" s="29"/>
      <c r="UR180" s="29"/>
      <c r="US180" s="29"/>
      <c r="UT180" s="29"/>
      <c r="UU180" s="29"/>
      <c r="UV180" s="29"/>
      <c r="UW180" s="29"/>
      <c r="UX180" s="29"/>
      <c r="UY180" s="29"/>
      <c r="UZ180" s="29"/>
      <c r="VA180" s="29"/>
      <c r="VB180" s="29"/>
      <c r="VC180" s="29"/>
      <c r="VD180" s="29"/>
      <c r="VE180" s="29"/>
      <c r="VF180" s="29"/>
      <c r="VG180" s="29"/>
      <c r="VH180" s="29"/>
      <c r="VI180" s="29"/>
      <c r="VJ180" s="29"/>
      <c r="VK180" s="29"/>
      <c r="VL180" s="29"/>
      <c r="VM180" s="29"/>
      <c r="VN180" s="29"/>
      <c r="VO180" s="29"/>
      <c r="VP180" s="29"/>
      <c r="VQ180" s="29"/>
      <c r="VR180" s="29"/>
      <c r="VS180" s="29"/>
      <c r="VT180" s="29"/>
      <c r="VU180" s="29"/>
    </row>
    <row r="181" spans="1:593" s="30" customFormat="1" ht="15.75" hidden="1" customHeight="1" x14ac:dyDescent="0.2">
      <c r="A181" s="25" t="s">
        <v>103</v>
      </c>
      <c r="B181" s="41" t="s">
        <v>552</v>
      </c>
      <c r="C181" s="26" t="s">
        <v>105</v>
      </c>
      <c r="D181" s="24" t="s">
        <v>359</v>
      </c>
      <c r="E181" s="24" t="s">
        <v>360</v>
      </c>
      <c r="F181" s="31">
        <v>37506</v>
      </c>
      <c r="G181" s="24" t="s">
        <v>361</v>
      </c>
      <c r="H181" s="24" t="s">
        <v>362</v>
      </c>
      <c r="I181" s="24">
        <v>1</v>
      </c>
      <c r="J181" s="24" t="s">
        <v>363</v>
      </c>
      <c r="K181" s="24" t="s">
        <v>364</v>
      </c>
      <c r="L181" s="27">
        <v>999845133</v>
      </c>
      <c r="M181" s="28" t="s">
        <v>112</v>
      </c>
      <c r="N181" s="28"/>
      <c r="O181" s="27"/>
      <c r="P181" s="27"/>
      <c r="Q181" s="33">
        <f t="shared" si="11"/>
        <v>0</v>
      </c>
      <c r="R181" s="34">
        <f t="shared" si="12"/>
        <v>42</v>
      </c>
      <c r="S181" s="28"/>
      <c r="T181" s="27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7"/>
      <c r="BT181" s="27"/>
      <c r="BU181" s="27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  <c r="QR181" s="29"/>
      <c r="QS181" s="29"/>
      <c r="QT181" s="29"/>
      <c r="QU181" s="29"/>
      <c r="QV181" s="29"/>
      <c r="QW181" s="29"/>
      <c r="QX181" s="29"/>
      <c r="QY181" s="29"/>
      <c r="QZ181" s="29"/>
      <c r="RA181" s="29"/>
      <c r="RB181" s="29"/>
      <c r="RC181" s="29"/>
      <c r="RD181" s="29"/>
      <c r="RE181" s="29"/>
      <c r="RF181" s="29"/>
      <c r="RG181" s="29"/>
      <c r="RH181" s="29"/>
      <c r="RI181" s="29"/>
      <c r="RJ181" s="29"/>
      <c r="RK181" s="29"/>
      <c r="RL181" s="29"/>
      <c r="RM181" s="29"/>
      <c r="RN181" s="29"/>
      <c r="RO181" s="29"/>
      <c r="RP181" s="29"/>
      <c r="RQ181" s="29"/>
      <c r="RR181" s="29"/>
      <c r="RS181" s="29"/>
      <c r="RT181" s="29"/>
      <c r="RU181" s="29"/>
      <c r="RV181" s="29"/>
      <c r="RW181" s="29"/>
      <c r="RX181" s="29"/>
      <c r="RY181" s="29"/>
      <c r="RZ181" s="29"/>
      <c r="SA181" s="29"/>
      <c r="SB181" s="29"/>
      <c r="SC181" s="29"/>
      <c r="SD181" s="29"/>
      <c r="SE181" s="29"/>
      <c r="SF181" s="29"/>
      <c r="SG181" s="29"/>
      <c r="SH181" s="29"/>
      <c r="SI181" s="29"/>
      <c r="SJ181" s="29"/>
      <c r="SK181" s="29"/>
      <c r="SL181" s="29"/>
      <c r="SM181" s="29"/>
      <c r="SN181" s="29"/>
      <c r="SO181" s="29"/>
      <c r="SP181" s="29"/>
      <c r="SQ181" s="29"/>
      <c r="SR181" s="29"/>
      <c r="SS181" s="29"/>
      <c r="ST181" s="29"/>
      <c r="SU181" s="29"/>
      <c r="SV181" s="29"/>
      <c r="SW181" s="29"/>
      <c r="SX181" s="29"/>
      <c r="SY181" s="29"/>
      <c r="SZ181" s="29"/>
      <c r="TA181" s="29"/>
      <c r="TB181" s="29"/>
      <c r="TC181" s="29"/>
      <c r="TD181" s="29"/>
      <c r="TE181" s="29"/>
      <c r="TF181" s="29"/>
      <c r="TG181" s="29"/>
      <c r="TH181" s="29"/>
      <c r="TI181" s="29"/>
      <c r="TJ181" s="29"/>
      <c r="TK181" s="29"/>
      <c r="TL181" s="29"/>
      <c r="TM181" s="29"/>
      <c r="TN181" s="29"/>
      <c r="TO181" s="29"/>
      <c r="TP181" s="29"/>
      <c r="TQ181" s="29"/>
      <c r="TR181" s="29"/>
      <c r="TS181" s="29"/>
      <c r="TT181" s="29"/>
      <c r="TU181" s="29"/>
      <c r="TV181" s="29"/>
      <c r="TW181" s="29"/>
      <c r="TX181" s="29"/>
      <c r="TY181" s="29"/>
      <c r="TZ181" s="29"/>
      <c r="UA181" s="29"/>
      <c r="UB181" s="29"/>
      <c r="UC181" s="29"/>
      <c r="UD181" s="29"/>
      <c r="UE181" s="29"/>
      <c r="UF181" s="29"/>
      <c r="UG181" s="29"/>
      <c r="UH181" s="29"/>
      <c r="UI181" s="29"/>
      <c r="UJ181" s="29"/>
      <c r="UK181" s="29"/>
      <c r="UL181" s="29"/>
      <c r="UM181" s="29"/>
      <c r="UN181" s="29"/>
      <c r="UO181" s="29"/>
      <c r="UP181" s="29"/>
      <c r="UQ181" s="29"/>
      <c r="UR181" s="29"/>
      <c r="US181" s="29"/>
      <c r="UT181" s="29"/>
      <c r="UU181" s="29"/>
      <c r="UV181" s="29"/>
      <c r="UW181" s="29"/>
      <c r="UX181" s="29"/>
      <c r="UY181" s="29"/>
      <c r="UZ181" s="29"/>
      <c r="VA181" s="29"/>
      <c r="VB181" s="29"/>
      <c r="VC181" s="29"/>
      <c r="VD181" s="29"/>
      <c r="VE181" s="29"/>
      <c r="VF181" s="29"/>
      <c r="VG181" s="29"/>
      <c r="VH181" s="29"/>
      <c r="VI181" s="29"/>
      <c r="VJ181" s="29"/>
      <c r="VK181" s="29"/>
      <c r="VL181" s="29"/>
      <c r="VM181" s="29"/>
      <c r="VN181" s="29"/>
      <c r="VO181" s="29"/>
      <c r="VP181" s="29"/>
      <c r="VQ181" s="29"/>
      <c r="VR181" s="29"/>
      <c r="VS181" s="29"/>
      <c r="VT181" s="29"/>
      <c r="VU181" s="29"/>
    </row>
    <row r="182" spans="1:593" s="30" customFormat="1" ht="15.75" hidden="1" customHeight="1" x14ac:dyDescent="0.2">
      <c r="A182" s="25" t="s">
        <v>103</v>
      </c>
      <c r="B182" s="41" t="s">
        <v>552</v>
      </c>
      <c r="C182" s="26" t="s">
        <v>105</v>
      </c>
      <c r="D182" s="24" t="s">
        <v>250</v>
      </c>
      <c r="E182" s="24" t="s">
        <v>251</v>
      </c>
      <c r="F182" s="31">
        <v>37252</v>
      </c>
      <c r="G182" s="24" t="s">
        <v>252</v>
      </c>
      <c r="H182" s="24" t="s">
        <v>109</v>
      </c>
      <c r="I182" s="24">
        <v>6</v>
      </c>
      <c r="J182" s="24" t="s">
        <v>253</v>
      </c>
      <c r="K182" s="24" t="s">
        <v>254</v>
      </c>
      <c r="L182" s="27">
        <v>999853083</v>
      </c>
      <c r="M182" s="28" t="s">
        <v>112</v>
      </c>
      <c r="N182" s="28"/>
      <c r="O182" s="27"/>
      <c r="P182" s="27"/>
      <c r="Q182" s="33">
        <f t="shared" si="11"/>
        <v>0</v>
      </c>
      <c r="R182" s="34">
        <f t="shared" si="12"/>
        <v>42</v>
      </c>
      <c r="S182" s="28"/>
      <c r="T182" s="27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7"/>
      <c r="BT182" s="27"/>
      <c r="BU182" s="27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  <c r="QR182" s="29"/>
      <c r="QS182" s="29"/>
      <c r="QT182" s="29"/>
      <c r="QU182" s="29"/>
      <c r="QV182" s="29"/>
      <c r="QW182" s="29"/>
      <c r="QX182" s="29"/>
      <c r="QY182" s="29"/>
      <c r="QZ182" s="29"/>
      <c r="RA182" s="29"/>
      <c r="RB182" s="29"/>
      <c r="RC182" s="29"/>
      <c r="RD182" s="29"/>
      <c r="RE182" s="29"/>
      <c r="RF182" s="29"/>
      <c r="RG182" s="29"/>
      <c r="RH182" s="29"/>
      <c r="RI182" s="29"/>
      <c r="RJ182" s="29"/>
      <c r="RK182" s="29"/>
      <c r="RL182" s="29"/>
      <c r="RM182" s="29"/>
      <c r="RN182" s="29"/>
      <c r="RO182" s="29"/>
      <c r="RP182" s="29"/>
      <c r="RQ182" s="29"/>
      <c r="RR182" s="29"/>
      <c r="RS182" s="29"/>
      <c r="RT182" s="29"/>
      <c r="RU182" s="29"/>
      <c r="RV182" s="29"/>
      <c r="RW182" s="29"/>
      <c r="RX182" s="29"/>
      <c r="RY182" s="29"/>
      <c r="RZ182" s="29"/>
      <c r="SA182" s="29"/>
      <c r="SB182" s="29"/>
      <c r="SC182" s="29"/>
      <c r="SD182" s="29"/>
      <c r="SE182" s="29"/>
      <c r="SF182" s="29"/>
      <c r="SG182" s="29"/>
      <c r="SH182" s="29"/>
      <c r="SI182" s="29"/>
      <c r="SJ182" s="29"/>
      <c r="SK182" s="29"/>
      <c r="SL182" s="29"/>
      <c r="SM182" s="29"/>
      <c r="SN182" s="29"/>
      <c r="SO182" s="29"/>
      <c r="SP182" s="29"/>
      <c r="SQ182" s="29"/>
      <c r="SR182" s="29"/>
      <c r="SS182" s="29"/>
      <c r="ST182" s="29"/>
      <c r="SU182" s="29"/>
      <c r="SV182" s="29"/>
      <c r="SW182" s="29"/>
      <c r="SX182" s="29"/>
      <c r="SY182" s="29"/>
      <c r="SZ182" s="29"/>
      <c r="TA182" s="29"/>
      <c r="TB182" s="29"/>
      <c r="TC182" s="29"/>
      <c r="TD182" s="29"/>
      <c r="TE182" s="29"/>
      <c r="TF182" s="29"/>
      <c r="TG182" s="29"/>
      <c r="TH182" s="29"/>
      <c r="TI182" s="29"/>
      <c r="TJ182" s="29"/>
      <c r="TK182" s="29"/>
      <c r="TL182" s="29"/>
      <c r="TM182" s="29"/>
      <c r="TN182" s="29"/>
      <c r="TO182" s="29"/>
      <c r="TP182" s="29"/>
      <c r="TQ182" s="29"/>
      <c r="TR182" s="29"/>
      <c r="TS182" s="29"/>
      <c r="TT182" s="29"/>
      <c r="TU182" s="29"/>
      <c r="TV182" s="29"/>
      <c r="TW182" s="29"/>
      <c r="TX182" s="29"/>
      <c r="TY182" s="29"/>
      <c r="TZ182" s="29"/>
      <c r="UA182" s="29"/>
      <c r="UB182" s="29"/>
      <c r="UC182" s="29"/>
      <c r="UD182" s="29"/>
      <c r="UE182" s="29"/>
      <c r="UF182" s="29"/>
      <c r="UG182" s="29"/>
      <c r="UH182" s="29"/>
      <c r="UI182" s="29"/>
      <c r="UJ182" s="29"/>
      <c r="UK182" s="29"/>
      <c r="UL182" s="29"/>
      <c r="UM182" s="29"/>
      <c r="UN182" s="29"/>
      <c r="UO182" s="29"/>
      <c r="UP182" s="29"/>
      <c r="UQ182" s="29"/>
      <c r="UR182" s="29"/>
      <c r="US182" s="29"/>
      <c r="UT182" s="29"/>
      <c r="UU182" s="29"/>
      <c r="UV182" s="29"/>
      <c r="UW182" s="29"/>
      <c r="UX182" s="29"/>
      <c r="UY182" s="29"/>
      <c r="UZ182" s="29"/>
      <c r="VA182" s="29"/>
      <c r="VB182" s="29"/>
      <c r="VC182" s="29"/>
      <c r="VD182" s="29"/>
      <c r="VE182" s="29"/>
      <c r="VF182" s="29"/>
      <c r="VG182" s="29"/>
      <c r="VH182" s="29"/>
      <c r="VI182" s="29"/>
      <c r="VJ182" s="29"/>
      <c r="VK182" s="29"/>
      <c r="VL182" s="29"/>
      <c r="VM182" s="29"/>
      <c r="VN182" s="29"/>
      <c r="VO182" s="29"/>
      <c r="VP182" s="29"/>
      <c r="VQ182" s="29"/>
      <c r="VR182" s="29"/>
      <c r="VS182" s="29"/>
      <c r="VT182" s="29"/>
      <c r="VU182" s="29"/>
    </row>
    <row r="183" spans="1:593" s="30" customFormat="1" ht="15.75" hidden="1" customHeight="1" x14ac:dyDescent="0.2">
      <c r="A183" s="25" t="s">
        <v>103</v>
      </c>
      <c r="B183" s="41" t="s">
        <v>552</v>
      </c>
      <c r="C183" s="26" t="s">
        <v>105</v>
      </c>
      <c r="D183" s="24" t="s">
        <v>661</v>
      </c>
      <c r="E183" s="24" t="s">
        <v>662</v>
      </c>
      <c r="F183" s="24"/>
      <c r="G183" s="24" t="s">
        <v>663</v>
      </c>
      <c r="H183" s="24" t="s">
        <v>122</v>
      </c>
      <c r="I183" s="24">
        <v>4</v>
      </c>
      <c r="J183" s="24" t="s">
        <v>664</v>
      </c>
      <c r="K183" s="24" t="s">
        <v>665</v>
      </c>
      <c r="L183" s="27">
        <v>999802536</v>
      </c>
      <c r="M183" s="28" t="s">
        <v>112</v>
      </c>
      <c r="N183" s="28"/>
      <c r="O183" s="27"/>
      <c r="P183" s="27"/>
      <c r="Q183" s="33">
        <f t="shared" si="11"/>
        <v>0</v>
      </c>
      <c r="R183" s="34">
        <f t="shared" si="12"/>
        <v>42</v>
      </c>
      <c r="S183" s="28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7"/>
      <c r="BT183" s="27"/>
      <c r="BU183" s="27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  <c r="QR183" s="29"/>
      <c r="QS183" s="29"/>
      <c r="QT183" s="29"/>
      <c r="QU183" s="29"/>
      <c r="QV183" s="29"/>
      <c r="QW183" s="29"/>
      <c r="QX183" s="29"/>
      <c r="QY183" s="29"/>
      <c r="QZ183" s="29"/>
      <c r="RA183" s="29"/>
      <c r="RB183" s="29"/>
      <c r="RC183" s="29"/>
      <c r="RD183" s="29"/>
      <c r="RE183" s="29"/>
      <c r="RF183" s="29"/>
      <c r="RG183" s="29"/>
      <c r="RH183" s="29"/>
      <c r="RI183" s="29"/>
      <c r="RJ183" s="29"/>
      <c r="RK183" s="29"/>
      <c r="RL183" s="29"/>
      <c r="RM183" s="29"/>
      <c r="RN183" s="29"/>
      <c r="RO183" s="29"/>
      <c r="RP183" s="29"/>
      <c r="RQ183" s="29"/>
      <c r="RR183" s="29"/>
      <c r="RS183" s="29"/>
      <c r="RT183" s="29"/>
      <c r="RU183" s="29"/>
      <c r="RV183" s="29"/>
      <c r="RW183" s="29"/>
      <c r="RX183" s="29"/>
      <c r="RY183" s="29"/>
      <c r="RZ183" s="29"/>
      <c r="SA183" s="29"/>
      <c r="SB183" s="29"/>
      <c r="SC183" s="29"/>
      <c r="SD183" s="29"/>
      <c r="SE183" s="29"/>
      <c r="SF183" s="29"/>
      <c r="SG183" s="29"/>
      <c r="SH183" s="29"/>
      <c r="SI183" s="29"/>
      <c r="SJ183" s="29"/>
      <c r="SK183" s="29"/>
      <c r="SL183" s="29"/>
      <c r="SM183" s="29"/>
      <c r="SN183" s="29"/>
      <c r="SO183" s="29"/>
      <c r="SP183" s="29"/>
      <c r="SQ183" s="29"/>
      <c r="SR183" s="29"/>
      <c r="SS183" s="29"/>
      <c r="ST183" s="29"/>
      <c r="SU183" s="29"/>
      <c r="SV183" s="29"/>
      <c r="SW183" s="29"/>
      <c r="SX183" s="29"/>
      <c r="SY183" s="29"/>
      <c r="SZ183" s="29"/>
      <c r="TA183" s="29"/>
      <c r="TB183" s="29"/>
      <c r="TC183" s="29"/>
      <c r="TD183" s="29"/>
      <c r="TE183" s="29"/>
      <c r="TF183" s="29"/>
      <c r="TG183" s="29"/>
      <c r="TH183" s="29"/>
      <c r="TI183" s="29"/>
      <c r="TJ183" s="29"/>
      <c r="TK183" s="29"/>
      <c r="TL183" s="29"/>
      <c r="TM183" s="29"/>
      <c r="TN183" s="29"/>
      <c r="TO183" s="29"/>
      <c r="TP183" s="29"/>
      <c r="TQ183" s="29"/>
      <c r="TR183" s="29"/>
      <c r="TS183" s="29"/>
      <c r="TT183" s="29"/>
      <c r="TU183" s="29"/>
      <c r="TV183" s="29"/>
      <c r="TW183" s="29"/>
      <c r="TX183" s="29"/>
      <c r="TY183" s="29"/>
      <c r="TZ183" s="29"/>
      <c r="UA183" s="29"/>
      <c r="UB183" s="29"/>
      <c r="UC183" s="29"/>
      <c r="UD183" s="29"/>
      <c r="UE183" s="29"/>
      <c r="UF183" s="29"/>
      <c r="UG183" s="29"/>
      <c r="UH183" s="29"/>
      <c r="UI183" s="29"/>
      <c r="UJ183" s="29"/>
      <c r="UK183" s="29"/>
      <c r="UL183" s="29"/>
      <c r="UM183" s="29"/>
      <c r="UN183" s="29"/>
      <c r="UO183" s="29"/>
      <c r="UP183" s="29"/>
      <c r="UQ183" s="29"/>
      <c r="UR183" s="29"/>
      <c r="US183" s="29"/>
      <c r="UT183" s="29"/>
      <c r="UU183" s="29"/>
      <c r="UV183" s="29"/>
      <c r="UW183" s="29"/>
      <c r="UX183" s="29"/>
      <c r="UY183" s="29"/>
      <c r="UZ183" s="29"/>
      <c r="VA183" s="29"/>
      <c r="VB183" s="29"/>
      <c r="VC183" s="29"/>
      <c r="VD183" s="29"/>
      <c r="VE183" s="29"/>
      <c r="VF183" s="29"/>
      <c r="VG183" s="29"/>
      <c r="VH183" s="29"/>
      <c r="VI183" s="29"/>
      <c r="VJ183" s="29"/>
      <c r="VK183" s="29"/>
      <c r="VL183" s="29"/>
      <c r="VM183" s="29"/>
      <c r="VN183" s="29"/>
      <c r="VO183" s="29"/>
      <c r="VP183" s="29"/>
      <c r="VQ183" s="29"/>
      <c r="VR183" s="29"/>
      <c r="VS183" s="29"/>
      <c r="VT183" s="29"/>
      <c r="VU183" s="29"/>
    </row>
    <row r="184" spans="1:593" s="30" customFormat="1" ht="15.75" hidden="1" customHeight="1" x14ac:dyDescent="0.2">
      <c r="A184" s="25" t="s">
        <v>103</v>
      </c>
      <c r="B184" s="41" t="s">
        <v>552</v>
      </c>
      <c r="C184" s="26" t="s">
        <v>105</v>
      </c>
      <c r="D184" s="24" t="s">
        <v>666</v>
      </c>
      <c r="E184" s="24" t="s">
        <v>667</v>
      </c>
      <c r="F184" s="31">
        <v>37319</v>
      </c>
      <c r="G184" s="24" t="s">
        <v>668</v>
      </c>
      <c r="H184" s="24" t="s">
        <v>382</v>
      </c>
      <c r="I184" s="24">
        <v>3</v>
      </c>
      <c r="J184" s="24" t="s">
        <v>383</v>
      </c>
      <c r="K184" s="24" t="s">
        <v>669</v>
      </c>
      <c r="L184" s="27">
        <v>999861207</v>
      </c>
      <c r="M184" s="28" t="s">
        <v>112</v>
      </c>
      <c r="N184" s="28"/>
      <c r="O184" s="27"/>
      <c r="P184" s="27"/>
      <c r="Q184" s="33">
        <f t="shared" si="11"/>
        <v>0</v>
      </c>
      <c r="R184" s="34">
        <f t="shared" si="12"/>
        <v>42</v>
      </c>
      <c r="S184" s="28"/>
      <c r="T184" s="27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7"/>
      <c r="BT184" s="27"/>
      <c r="BU184" s="27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  <c r="QR184" s="29"/>
      <c r="QS184" s="29"/>
      <c r="QT184" s="29"/>
      <c r="QU184" s="29"/>
      <c r="QV184" s="29"/>
      <c r="QW184" s="29"/>
      <c r="QX184" s="29"/>
      <c r="QY184" s="29"/>
      <c r="QZ184" s="29"/>
      <c r="RA184" s="29"/>
      <c r="RB184" s="29"/>
      <c r="RC184" s="29"/>
      <c r="RD184" s="29"/>
      <c r="RE184" s="29"/>
      <c r="RF184" s="29"/>
      <c r="RG184" s="29"/>
      <c r="RH184" s="29"/>
      <c r="RI184" s="29"/>
      <c r="RJ184" s="29"/>
      <c r="RK184" s="29"/>
      <c r="RL184" s="29"/>
      <c r="RM184" s="29"/>
      <c r="RN184" s="29"/>
      <c r="RO184" s="29"/>
      <c r="RP184" s="29"/>
      <c r="RQ184" s="29"/>
      <c r="RR184" s="29"/>
      <c r="RS184" s="29"/>
      <c r="RT184" s="29"/>
      <c r="RU184" s="29"/>
      <c r="RV184" s="29"/>
      <c r="RW184" s="29"/>
      <c r="RX184" s="29"/>
      <c r="RY184" s="29"/>
      <c r="RZ184" s="29"/>
      <c r="SA184" s="29"/>
      <c r="SB184" s="29"/>
      <c r="SC184" s="29"/>
      <c r="SD184" s="29"/>
      <c r="SE184" s="29"/>
      <c r="SF184" s="29"/>
      <c r="SG184" s="29"/>
      <c r="SH184" s="29"/>
      <c r="SI184" s="29"/>
      <c r="SJ184" s="29"/>
      <c r="SK184" s="29"/>
      <c r="SL184" s="29"/>
      <c r="SM184" s="29"/>
      <c r="SN184" s="29"/>
      <c r="SO184" s="29"/>
      <c r="SP184" s="29"/>
      <c r="SQ184" s="29"/>
      <c r="SR184" s="29"/>
      <c r="SS184" s="29"/>
      <c r="ST184" s="29"/>
      <c r="SU184" s="29"/>
      <c r="SV184" s="29"/>
      <c r="SW184" s="29"/>
      <c r="SX184" s="29"/>
      <c r="SY184" s="29"/>
      <c r="SZ184" s="29"/>
      <c r="TA184" s="29"/>
      <c r="TB184" s="29"/>
      <c r="TC184" s="29"/>
      <c r="TD184" s="29"/>
      <c r="TE184" s="29"/>
      <c r="TF184" s="29"/>
      <c r="TG184" s="29"/>
      <c r="TH184" s="29"/>
      <c r="TI184" s="29"/>
      <c r="TJ184" s="29"/>
      <c r="TK184" s="29"/>
      <c r="TL184" s="29"/>
      <c r="TM184" s="29"/>
      <c r="TN184" s="29"/>
      <c r="TO184" s="29"/>
      <c r="TP184" s="29"/>
      <c r="TQ184" s="29"/>
      <c r="TR184" s="29"/>
      <c r="TS184" s="29"/>
      <c r="TT184" s="29"/>
      <c r="TU184" s="29"/>
      <c r="TV184" s="29"/>
      <c r="TW184" s="29"/>
      <c r="TX184" s="29"/>
      <c r="TY184" s="29"/>
      <c r="TZ184" s="29"/>
      <c r="UA184" s="29"/>
      <c r="UB184" s="29"/>
      <c r="UC184" s="29"/>
      <c r="UD184" s="29"/>
      <c r="UE184" s="29"/>
      <c r="UF184" s="29"/>
      <c r="UG184" s="29"/>
      <c r="UH184" s="29"/>
      <c r="UI184" s="29"/>
      <c r="UJ184" s="29"/>
      <c r="UK184" s="29"/>
      <c r="UL184" s="29"/>
      <c r="UM184" s="29"/>
      <c r="UN184" s="29"/>
      <c r="UO184" s="29"/>
      <c r="UP184" s="29"/>
      <c r="UQ184" s="29"/>
      <c r="UR184" s="29"/>
      <c r="US184" s="29"/>
      <c r="UT184" s="29"/>
      <c r="UU184" s="29"/>
      <c r="UV184" s="29"/>
      <c r="UW184" s="29"/>
      <c r="UX184" s="29"/>
      <c r="UY184" s="29"/>
      <c r="UZ184" s="29"/>
      <c r="VA184" s="29"/>
      <c r="VB184" s="29"/>
      <c r="VC184" s="29"/>
      <c r="VD184" s="29"/>
      <c r="VE184" s="29"/>
      <c r="VF184" s="29"/>
      <c r="VG184" s="29"/>
      <c r="VH184" s="29"/>
      <c r="VI184" s="29"/>
      <c r="VJ184" s="29"/>
      <c r="VK184" s="29"/>
      <c r="VL184" s="29"/>
      <c r="VM184" s="29"/>
      <c r="VN184" s="29"/>
      <c r="VO184" s="29"/>
      <c r="VP184" s="29"/>
      <c r="VQ184" s="29"/>
      <c r="VR184" s="29"/>
      <c r="VS184" s="29"/>
      <c r="VT184" s="29"/>
      <c r="VU184" s="29"/>
    </row>
    <row r="185" spans="1:593" s="30" customFormat="1" ht="15.75" hidden="1" customHeight="1" x14ac:dyDescent="0.2">
      <c r="A185" s="25" t="s">
        <v>103</v>
      </c>
      <c r="B185" s="41" t="s">
        <v>552</v>
      </c>
      <c r="C185" s="26" t="s">
        <v>105</v>
      </c>
      <c r="D185" s="24" t="s">
        <v>670</v>
      </c>
      <c r="E185" s="24" t="s">
        <v>671</v>
      </c>
      <c r="F185" s="31">
        <v>37521</v>
      </c>
      <c r="G185" s="24" t="s">
        <v>672</v>
      </c>
      <c r="H185" s="24" t="s">
        <v>116</v>
      </c>
      <c r="I185" s="25">
        <v>2</v>
      </c>
      <c r="J185" s="24" t="s">
        <v>673</v>
      </c>
      <c r="K185" s="24" t="s">
        <v>674</v>
      </c>
      <c r="L185" s="27">
        <v>999779458</v>
      </c>
      <c r="M185" s="28" t="s">
        <v>112</v>
      </c>
      <c r="N185" s="28"/>
      <c r="O185" s="27"/>
      <c r="P185" s="27"/>
      <c r="Q185" s="33">
        <f t="shared" si="11"/>
        <v>0</v>
      </c>
      <c r="R185" s="34">
        <f t="shared" si="12"/>
        <v>42</v>
      </c>
      <c r="S185" s="28"/>
      <c r="T185" s="27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7"/>
      <c r="BT185" s="27"/>
      <c r="BU185" s="27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  <c r="QR185" s="29"/>
      <c r="QS185" s="29"/>
      <c r="QT185" s="29"/>
      <c r="QU185" s="29"/>
      <c r="QV185" s="29"/>
      <c r="QW185" s="29"/>
      <c r="QX185" s="29"/>
      <c r="QY185" s="29"/>
      <c r="QZ185" s="29"/>
      <c r="RA185" s="29"/>
      <c r="RB185" s="29"/>
      <c r="RC185" s="29"/>
      <c r="RD185" s="29"/>
      <c r="RE185" s="29"/>
      <c r="RF185" s="29"/>
      <c r="RG185" s="29"/>
      <c r="RH185" s="29"/>
      <c r="RI185" s="29"/>
      <c r="RJ185" s="29"/>
      <c r="RK185" s="29"/>
      <c r="RL185" s="29"/>
      <c r="RM185" s="29"/>
      <c r="RN185" s="29"/>
      <c r="RO185" s="29"/>
      <c r="RP185" s="29"/>
      <c r="RQ185" s="29"/>
      <c r="RR185" s="29"/>
      <c r="RS185" s="29"/>
      <c r="RT185" s="29"/>
      <c r="RU185" s="29"/>
      <c r="RV185" s="29"/>
      <c r="RW185" s="29"/>
      <c r="RX185" s="29"/>
      <c r="RY185" s="29"/>
      <c r="RZ185" s="29"/>
      <c r="SA185" s="29"/>
      <c r="SB185" s="29"/>
      <c r="SC185" s="29"/>
      <c r="SD185" s="29"/>
      <c r="SE185" s="29"/>
      <c r="SF185" s="29"/>
      <c r="SG185" s="29"/>
      <c r="SH185" s="29"/>
      <c r="SI185" s="29"/>
      <c r="SJ185" s="29"/>
      <c r="SK185" s="29"/>
      <c r="SL185" s="29"/>
      <c r="SM185" s="29"/>
      <c r="SN185" s="29"/>
      <c r="SO185" s="29"/>
      <c r="SP185" s="29"/>
      <c r="SQ185" s="29"/>
      <c r="SR185" s="29"/>
      <c r="SS185" s="29"/>
      <c r="ST185" s="29"/>
      <c r="SU185" s="29"/>
      <c r="SV185" s="29"/>
      <c r="SW185" s="29"/>
      <c r="SX185" s="29"/>
      <c r="SY185" s="29"/>
      <c r="SZ185" s="29"/>
      <c r="TA185" s="29"/>
      <c r="TB185" s="29"/>
      <c r="TC185" s="29"/>
      <c r="TD185" s="29"/>
      <c r="TE185" s="29"/>
      <c r="TF185" s="29"/>
      <c r="TG185" s="29"/>
      <c r="TH185" s="29"/>
      <c r="TI185" s="29"/>
      <c r="TJ185" s="29"/>
      <c r="TK185" s="29"/>
      <c r="TL185" s="29"/>
      <c r="TM185" s="29"/>
      <c r="TN185" s="29"/>
      <c r="TO185" s="29"/>
      <c r="TP185" s="29"/>
      <c r="TQ185" s="29"/>
      <c r="TR185" s="29"/>
      <c r="TS185" s="29"/>
      <c r="TT185" s="29"/>
      <c r="TU185" s="29"/>
      <c r="TV185" s="29"/>
      <c r="TW185" s="29"/>
      <c r="TX185" s="29"/>
      <c r="TY185" s="29"/>
      <c r="TZ185" s="29"/>
      <c r="UA185" s="29"/>
      <c r="UB185" s="29"/>
      <c r="UC185" s="29"/>
      <c r="UD185" s="29"/>
      <c r="UE185" s="29"/>
      <c r="UF185" s="29"/>
      <c r="UG185" s="29"/>
      <c r="UH185" s="29"/>
      <c r="UI185" s="29"/>
      <c r="UJ185" s="29"/>
      <c r="UK185" s="29"/>
      <c r="UL185" s="29"/>
      <c r="UM185" s="29"/>
      <c r="UN185" s="29"/>
      <c r="UO185" s="29"/>
      <c r="UP185" s="29"/>
      <c r="UQ185" s="29"/>
      <c r="UR185" s="29"/>
      <c r="US185" s="29"/>
      <c r="UT185" s="29"/>
      <c r="UU185" s="29"/>
      <c r="UV185" s="29"/>
      <c r="UW185" s="29"/>
      <c r="UX185" s="29"/>
      <c r="UY185" s="29"/>
      <c r="UZ185" s="29"/>
      <c r="VA185" s="29"/>
      <c r="VB185" s="29"/>
      <c r="VC185" s="29"/>
      <c r="VD185" s="29"/>
      <c r="VE185" s="29"/>
      <c r="VF185" s="29"/>
      <c r="VG185" s="29"/>
      <c r="VH185" s="29"/>
      <c r="VI185" s="29"/>
      <c r="VJ185" s="29"/>
      <c r="VK185" s="29"/>
      <c r="VL185" s="29"/>
      <c r="VM185" s="29"/>
      <c r="VN185" s="29"/>
      <c r="VO185" s="29"/>
      <c r="VP185" s="29"/>
      <c r="VQ185" s="29"/>
      <c r="VR185" s="29"/>
      <c r="VS185" s="29"/>
      <c r="VT185" s="29"/>
      <c r="VU185" s="29"/>
    </row>
    <row r="186" spans="1:593" s="30" customFormat="1" ht="15.75" hidden="1" customHeight="1" x14ac:dyDescent="0.2">
      <c r="A186" s="25" t="s">
        <v>103</v>
      </c>
      <c r="B186" s="41" t="s">
        <v>552</v>
      </c>
      <c r="C186" s="26" t="s">
        <v>105</v>
      </c>
      <c r="D186" s="24" t="s">
        <v>675</v>
      </c>
      <c r="E186" s="24" t="s">
        <v>676</v>
      </c>
      <c r="F186" s="31">
        <v>37159</v>
      </c>
      <c r="G186" s="24" t="s">
        <v>677</v>
      </c>
      <c r="H186" s="24" t="s">
        <v>116</v>
      </c>
      <c r="I186" s="25">
        <v>2</v>
      </c>
      <c r="J186" s="24" t="s">
        <v>678</v>
      </c>
      <c r="K186" s="24" t="s">
        <v>679</v>
      </c>
      <c r="L186" s="27">
        <v>999797593</v>
      </c>
      <c r="M186" s="28" t="s">
        <v>112</v>
      </c>
      <c r="N186" s="28"/>
      <c r="O186" s="27"/>
      <c r="P186" s="27"/>
      <c r="Q186" s="33">
        <f t="shared" si="11"/>
        <v>0</v>
      </c>
      <c r="R186" s="34">
        <f t="shared" si="12"/>
        <v>42</v>
      </c>
      <c r="S186" s="28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7"/>
      <c r="BT186" s="27"/>
      <c r="BU186" s="27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</row>
    <row r="187" spans="1:593" s="30" customFormat="1" ht="15.75" hidden="1" customHeight="1" x14ac:dyDescent="0.2">
      <c r="A187" s="25" t="s">
        <v>103</v>
      </c>
      <c r="B187" s="41" t="s">
        <v>552</v>
      </c>
      <c r="C187" s="26" t="s">
        <v>105</v>
      </c>
      <c r="D187" s="24" t="s">
        <v>490</v>
      </c>
      <c r="E187" s="24" t="s">
        <v>491</v>
      </c>
      <c r="F187" s="31">
        <v>37430</v>
      </c>
      <c r="G187" s="24" t="s">
        <v>492</v>
      </c>
      <c r="H187" s="24" t="s">
        <v>145</v>
      </c>
      <c r="I187" s="25">
        <v>2</v>
      </c>
      <c r="J187" s="24" t="s">
        <v>117</v>
      </c>
      <c r="K187" s="24"/>
      <c r="L187" s="27">
        <v>999745195</v>
      </c>
      <c r="M187" s="28" t="s">
        <v>112</v>
      </c>
      <c r="N187" s="28"/>
      <c r="O187" s="27"/>
      <c r="P187" s="27"/>
      <c r="Q187" s="33">
        <f t="shared" si="11"/>
        <v>0</v>
      </c>
      <c r="R187" s="34">
        <f t="shared" si="12"/>
        <v>42</v>
      </c>
      <c r="S187" s="28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7"/>
      <c r="BT187" s="27"/>
      <c r="BU187" s="27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  <c r="RC187" s="29"/>
      <c r="RD187" s="29"/>
      <c r="RE187" s="29"/>
      <c r="RF187" s="29"/>
      <c r="RG187" s="29"/>
      <c r="RH187" s="29"/>
      <c r="RI187" s="29"/>
      <c r="RJ187" s="29"/>
      <c r="RK187" s="29"/>
      <c r="RL187" s="29"/>
      <c r="RM187" s="29"/>
      <c r="RN187" s="29"/>
      <c r="RO187" s="29"/>
      <c r="RP187" s="29"/>
      <c r="RQ187" s="29"/>
      <c r="RR187" s="29"/>
      <c r="RS187" s="29"/>
      <c r="RT187" s="29"/>
      <c r="RU187" s="29"/>
      <c r="RV187" s="29"/>
      <c r="RW187" s="29"/>
      <c r="RX187" s="29"/>
      <c r="RY187" s="29"/>
      <c r="RZ187" s="29"/>
      <c r="SA187" s="29"/>
      <c r="SB187" s="29"/>
      <c r="SC187" s="29"/>
      <c r="SD187" s="29"/>
      <c r="SE187" s="29"/>
      <c r="SF187" s="29"/>
      <c r="SG187" s="29"/>
      <c r="SH187" s="29"/>
      <c r="SI187" s="29"/>
      <c r="SJ187" s="29"/>
      <c r="SK187" s="29"/>
      <c r="SL187" s="29"/>
      <c r="SM187" s="29"/>
      <c r="SN187" s="29"/>
      <c r="SO187" s="29"/>
      <c r="SP187" s="29"/>
      <c r="SQ187" s="29"/>
      <c r="SR187" s="29"/>
      <c r="SS187" s="29"/>
      <c r="ST187" s="29"/>
      <c r="SU187" s="29"/>
      <c r="SV187" s="29"/>
      <c r="SW187" s="29"/>
      <c r="SX187" s="29"/>
      <c r="SY187" s="29"/>
      <c r="SZ187" s="29"/>
      <c r="TA187" s="29"/>
      <c r="TB187" s="29"/>
      <c r="TC187" s="29"/>
      <c r="TD187" s="29"/>
      <c r="TE187" s="29"/>
      <c r="TF187" s="29"/>
      <c r="TG187" s="29"/>
      <c r="TH187" s="29"/>
      <c r="TI187" s="29"/>
      <c r="TJ187" s="29"/>
      <c r="TK187" s="29"/>
      <c r="TL187" s="29"/>
      <c r="TM187" s="29"/>
      <c r="TN187" s="29"/>
      <c r="TO187" s="29"/>
      <c r="TP187" s="29"/>
      <c r="TQ187" s="29"/>
      <c r="TR187" s="29"/>
      <c r="TS187" s="29"/>
      <c r="TT187" s="29"/>
      <c r="TU187" s="29"/>
      <c r="TV187" s="29"/>
      <c r="TW187" s="29"/>
      <c r="TX187" s="29"/>
      <c r="TY187" s="29"/>
      <c r="TZ187" s="29"/>
      <c r="UA187" s="29"/>
      <c r="UB187" s="29"/>
      <c r="UC187" s="29"/>
      <c r="UD187" s="29"/>
      <c r="UE187" s="29"/>
      <c r="UF187" s="29"/>
      <c r="UG187" s="29"/>
      <c r="UH187" s="29"/>
      <c r="UI187" s="29"/>
      <c r="UJ187" s="29"/>
      <c r="UK187" s="29"/>
      <c r="UL187" s="29"/>
      <c r="UM187" s="29"/>
      <c r="UN187" s="29"/>
      <c r="UO187" s="29"/>
      <c r="UP187" s="29"/>
      <c r="UQ187" s="29"/>
      <c r="UR187" s="29"/>
      <c r="US187" s="29"/>
      <c r="UT187" s="29"/>
      <c r="UU187" s="29"/>
      <c r="UV187" s="29"/>
      <c r="UW187" s="29"/>
      <c r="UX187" s="29"/>
      <c r="UY187" s="29"/>
      <c r="UZ187" s="29"/>
      <c r="VA187" s="29"/>
      <c r="VB187" s="29"/>
      <c r="VC187" s="29"/>
      <c r="VD187" s="29"/>
      <c r="VE187" s="29"/>
      <c r="VF187" s="29"/>
      <c r="VG187" s="29"/>
      <c r="VH187" s="29"/>
      <c r="VI187" s="29"/>
      <c r="VJ187" s="29"/>
      <c r="VK187" s="29"/>
      <c r="VL187" s="29"/>
      <c r="VM187" s="29"/>
      <c r="VN187" s="29"/>
      <c r="VO187" s="29"/>
      <c r="VP187" s="29"/>
      <c r="VQ187" s="29"/>
      <c r="VR187" s="29"/>
      <c r="VS187" s="29"/>
      <c r="VT187" s="29"/>
      <c r="VU187" s="29"/>
    </row>
    <row r="188" spans="1:593" s="30" customFormat="1" ht="15.75" hidden="1" customHeight="1" x14ac:dyDescent="0.2">
      <c r="A188" s="25" t="s">
        <v>103</v>
      </c>
      <c r="B188" s="41" t="s">
        <v>552</v>
      </c>
      <c r="C188" s="26" t="s">
        <v>105</v>
      </c>
      <c r="D188" s="24" t="s">
        <v>680</v>
      </c>
      <c r="E188" s="24" t="s">
        <v>681</v>
      </c>
      <c r="F188" s="24"/>
      <c r="G188" s="24" t="s">
        <v>682</v>
      </c>
      <c r="H188" s="24" t="s">
        <v>269</v>
      </c>
      <c r="I188" s="24">
        <v>3</v>
      </c>
      <c r="J188" s="24" t="s">
        <v>683</v>
      </c>
      <c r="K188" s="24" t="s">
        <v>684</v>
      </c>
      <c r="L188" s="27">
        <v>999853912</v>
      </c>
      <c r="M188" s="28" t="s">
        <v>112</v>
      </c>
      <c r="N188" s="28"/>
      <c r="O188" s="27"/>
      <c r="P188" s="27"/>
      <c r="Q188" s="33">
        <f t="shared" si="11"/>
        <v>0</v>
      </c>
      <c r="R188" s="34">
        <f t="shared" si="12"/>
        <v>42</v>
      </c>
      <c r="S188" s="28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7"/>
      <c r="BT188" s="27"/>
      <c r="BU188" s="27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  <c r="QR188" s="29"/>
      <c r="QS188" s="29"/>
      <c r="QT188" s="29"/>
      <c r="QU188" s="29"/>
      <c r="QV188" s="29"/>
      <c r="QW188" s="29"/>
      <c r="QX188" s="29"/>
      <c r="QY188" s="29"/>
      <c r="QZ188" s="29"/>
      <c r="RA188" s="29"/>
      <c r="RB188" s="29"/>
      <c r="RC188" s="29"/>
      <c r="RD188" s="29"/>
      <c r="RE188" s="29"/>
      <c r="RF188" s="29"/>
      <c r="RG188" s="29"/>
      <c r="RH188" s="29"/>
      <c r="RI188" s="29"/>
      <c r="RJ188" s="29"/>
      <c r="RK188" s="29"/>
      <c r="RL188" s="29"/>
      <c r="RM188" s="29"/>
      <c r="RN188" s="29"/>
      <c r="RO188" s="29"/>
      <c r="RP188" s="29"/>
      <c r="RQ188" s="29"/>
      <c r="RR188" s="29"/>
      <c r="RS188" s="29"/>
      <c r="RT188" s="29"/>
      <c r="RU188" s="29"/>
      <c r="RV188" s="29"/>
      <c r="RW188" s="29"/>
      <c r="RX188" s="29"/>
      <c r="RY188" s="29"/>
      <c r="RZ188" s="29"/>
      <c r="SA188" s="29"/>
      <c r="SB188" s="29"/>
      <c r="SC188" s="29"/>
      <c r="SD188" s="29"/>
      <c r="SE188" s="29"/>
      <c r="SF188" s="29"/>
      <c r="SG188" s="29"/>
      <c r="SH188" s="29"/>
      <c r="SI188" s="29"/>
      <c r="SJ188" s="29"/>
      <c r="SK188" s="29"/>
      <c r="SL188" s="29"/>
      <c r="SM188" s="29"/>
      <c r="SN188" s="29"/>
      <c r="SO188" s="29"/>
      <c r="SP188" s="29"/>
      <c r="SQ188" s="29"/>
      <c r="SR188" s="29"/>
      <c r="SS188" s="29"/>
      <c r="ST188" s="29"/>
      <c r="SU188" s="29"/>
      <c r="SV188" s="29"/>
      <c r="SW188" s="29"/>
      <c r="SX188" s="29"/>
      <c r="SY188" s="29"/>
      <c r="SZ188" s="29"/>
      <c r="TA188" s="29"/>
      <c r="TB188" s="29"/>
      <c r="TC188" s="29"/>
      <c r="TD188" s="29"/>
      <c r="TE188" s="29"/>
      <c r="TF188" s="29"/>
      <c r="TG188" s="29"/>
      <c r="TH188" s="29"/>
      <c r="TI188" s="29"/>
      <c r="TJ188" s="29"/>
      <c r="TK188" s="29"/>
      <c r="TL188" s="29"/>
      <c r="TM188" s="29"/>
      <c r="TN188" s="29"/>
      <c r="TO188" s="29"/>
      <c r="TP188" s="29"/>
      <c r="TQ188" s="29"/>
      <c r="TR188" s="29"/>
      <c r="TS188" s="29"/>
      <c r="TT188" s="29"/>
      <c r="TU188" s="29"/>
      <c r="TV188" s="29"/>
      <c r="TW188" s="29"/>
      <c r="TX188" s="29"/>
      <c r="TY188" s="29"/>
      <c r="TZ188" s="29"/>
      <c r="UA188" s="29"/>
      <c r="UB188" s="29"/>
      <c r="UC188" s="29"/>
      <c r="UD188" s="29"/>
      <c r="UE188" s="29"/>
      <c r="UF188" s="29"/>
      <c r="UG188" s="29"/>
      <c r="UH188" s="29"/>
      <c r="UI188" s="29"/>
      <c r="UJ188" s="29"/>
      <c r="UK188" s="29"/>
      <c r="UL188" s="29"/>
      <c r="UM188" s="29"/>
      <c r="UN188" s="29"/>
      <c r="UO188" s="29"/>
      <c r="UP188" s="29"/>
      <c r="UQ188" s="29"/>
      <c r="UR188" s="29"/>
      <c r="US188" s="29"/>
      <c r="UT188" s="29"/>
      <c r="UU188" s="29"/>
      <c r="UV188" s="29"/>
      <c r="UW188" s="29"/>
      <c r="UX188" s="29"/>
      <c r="UY188" s="29"/>
      <c r="UZ188" s="29"/>
      <c r="VA188" s="29"/>
      <c r="VB188" s="29"/>
      <c r="VC188" s="29"/>
      <c r="VD188" s="29"/>
      <c r="VE188" s="29"/>
      <c r="VF188" s="29"/>
      <c r="VG188" s="29"/>
      <c r="VH188" s="29"/>
      <c r="VI188" s="29"/>
      <c r="VJ188" s="29"/>
      <c r="VK188" s="29"/>
      <c r="VL188" s="29"/>
      <c r="VM188" s="29"/>
      <c r="VN188" s="29"/>
      <c r="VO188" s="29"/>
      <c r="VP188" s="29"/>
      <c r="VQ188" s="29"/>
      <c r="VR188" s="29"/>
      <c r="VS188" s="29"/>
      <c r="VT188" s="29"/>
      <c r="VU188" s="29"/>
    </row>
    <row r="189" spans="1:593" s="30" customFormat="1" ht="15.75" hidden="1" customHeight="1" x14ac:dyDescent="0.2">
      <c r="A189" s="25" t="s">
        <v>103</v>
      </c>
      <c r="B189" s="41" t="s">
        <v>552</v>
      </c>
      <c r="C189" s="26" t="s">
        <v>105</v>
      </c>
      <c r="D189" s="24" t="s">
        <v>685</v>
      </c>
      <c r="E189" s="24" t="s">
        <v>686</v>
      </c>
      <c r="F189" s="31">
        <v>37436</v>
      </c>
      <c r="G189" s="24" t="s">
        <v>687</v>
      </c>
      <c r="H189" s="24" t="s">
        <v>310</v>
      </c>
      <c r="I189" s="24">
        <v>5</v>
      </c>
      <c r="J189" s="24" t="s">
        <v>311</v>
      </c>
      <c r="K189" s="24" t="s">
        <v>312</v>
      </c>
      <c r="L189" s="27">
        <v>999860413</v>
      </c>
      <c r="M189" s="28" t="s">
        <v>112</v>
      </c>
      <c r="N189" s="28"/>
      <c r="O189" s="27"/>
      <c r="P189" s="27"/>
      <c r="Q189" s="33">
        <f t="shared" si="11"/>
        <v>0</v>
      </c>
      <c r="R189" s="34">
        <f t="shared" si="12"/>
        <v>42</v>
      </c>
      <c r="S189" s="28"/>
      <c r="T189" s="27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7"/>
      <c r="BT189" s="27"/>
      <c r="BU189" s="27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  <c r="QR189" s="29"/>
      <c r="QS189" s="29"/>
      <c r="QT189" s="29"/>
      <c r="QU189" s="29"/>
      <c r="QV189" s="29"/>
      <c r="QW189" s="29"/>
      <c r="QX189" s="29"/>
      <c r="QY189" s="29"/>
      <c r="QZ189" s="29"/>
      <c r="RA189" s="29"/>
      <c r="RB189" s="29"/>
      <c r="RC189" s="29"/>
      <c r="RD189" s="29"/>
      <c r="RE189" s="29"/>
      <c r="RF189" s="29"/>
      <c r="RG189" s="29"/>
      <c r="RH189" s="29"/>
      <c r="RI189" s="29"/>
      <c r="RJ189" s="29"/>
      <c r="RK189" s="29"/>
      <c r="RL189" s="29"/>
      <c r="RM189" s="29"/>
      <c r="RN189" s="29"/>
      <c r="RO189" s="29"/>
      <c r="RP189" s="29"/>
      <c r="RQ189" s="29"/>
      <c r="RR189" s="29"/>
      <c r="RS189" s="29"/>
      <c r="RT189" s="29"/>
      <c r="RU189" s="29"/>
      <c r="RV189" s="29"/>
      <c r="RW189" s="29"/>
      <c r="RX189" s="29"/>
      <c r="RY189" s="29"/>
      <c r="RZ189" s="29"/>
      <c r="SA189" s="29"/>
      <c r="SB189" s="29"/>
      <c r="SC189" s="29"/>
      <c r="SD189" s="29"/>
      <c r="SE189" s="29"/>
      <c r="SF189" s="29"/>
      <c r="SG189" s="29"/>
      <c r="SH189" s="29"/>
      <c r="SI189" s="29"/>
      <c r="SJ189" s="29"/>
      <c r="SK189" s="29"/>
      <c r="SL189" s="29"/>
      <c r="SM189" s="29"/>
      <c r="SN189" s="29"/>
      <c r="SO189" s="29"/>
      <c r="SP189" s="29"/>
      <c r="SQ189" s="29"/>
      <c r="SR189" s="29"/>
      <c r="SS189" s="29"/>
      <c r="ST189" s="29"/>
      <c r="SU189" s="29"/>
      <c r="SV189" s="29"/>
      <c r="SW189" s="29"/>
      <c r="SX189" s="29"/>
      <c r="SY189" s="29"/>
      <c r="SZ189" s="29"/>
      <c r="TA189" s="29"/>
      <c r="TB189" s="29"/>
      <c r="TC189" s="29"/>
      <c r="TD189" s="29"/>
      <c r="TE189" s="29"/>
      <c r="TF189" s="29"/>
      <c r="TG189" s="29"/>
      <c r="TH189" s="29"/>
      <c r="TI189" s="29"/>
      <c r="TJ189" s="29"/>
      <c r="TK189" s="29"/>
      <c r="TL189" s="29"/>
      <c r="TM189" s="29"/>
      <c r="TN189" s="29"/>
      <c r="TO189" s="29"/>
      <c r="TP189" s="29"/>
      <c r="TQ189" s="29"/>
      <c r="TR189" s="29"/>
      <c r="TS189" s="29"/>
      <c r="TT189" s="29"/>
      <c r="TU189" s="29"/>
      <c r="TV189" s="29"/>
      <c r="TW189" s="29"/>
      <c r="TX189" s="29"/>
      <c r="TY189" s="29"/>
      <c r="TZ189" s="29"/>
      <c r="UA189" s="29"/>
      <c r="UB189" s="29"/>
      <c r="UC189" s="29"/>
      <c r="UD189" s="29"/>
      <c r="UE189" s="29"/>
      <c r="UF189" s="29"/>
      <c r="UG189" s="29"/>
      <c r="UH189" s="29"/>
      <c r="UI189" s="29"/>
      <c r="UJ189" s="29"/>
      <c r="UK189" s="29"/>
      <c r="UL189" s="29"/>
      <c r="UM189" s="29"/>
      <c r="UN189" s="29"/>
      <c r="UO189" s="29"/>
      <c r="UP189" s="29"/>
      <c r="UQ189" s="29"/>
      <c r="UR189" s="29"/>
      <c r="US189" s="29"/>
      <c r="UT189" s="29"/>
      <c r="UU189" s="29"/>
      <c r="UV189" s="29"/>
      <c r="UW189" s="29"/>
      <c r="UX189" s="29"/>
      <c r="UY189" s="29"/>
      <c r="UZ189" s="29"/>
      <c r="VA189" s="29"/>
      <c r="VB189" s="29"/>
      <c r="VC189" s="29"/>
      <c r="VD189" s="29"/>
      <c r="VE189" s="29"/>
      <c r="VF189" s="29"/>
      <c r="VG189" s="29"/>
      <c r="VH189" s="29"/>
      <c r="VI189" s="29"/>
      <c r="VJ189" s="29"/>
      <c r="VK189" s="29"/>
      <c r="VL189" s="29"/>
      <c r="VM189" s="29"/>
      <c r="VN189" s="29"/>
      <c r="VO189" s="29"/>
      <c r="VP189" s="29"/>
      <c r="VQ189" s="29"/>
      <c r="VR189" s="29"/>
      <c r="VS189" s="29"/>
      <c r="VT189" s="29"/>
      <c r="VU189" s="29"/>
    </row>
    <row r="190" spans="1:593" s="30" customFormat="1" ht="15.75" hidden="1" customHeight="1" x14ac:dyDescent="0.2">
      <c r="A190" s="25" t="s">
        <v>103</v>
      </c>
      <c r="B190" s="41" t="s">
        <v>552</v>
      </c>
      <c r="C190" s="26" t="s">
        <v>105</v>
      </c>
      <c r="D190" s="24" t="s">
        <v>508</v>
      </c>
      <c r="E190" s="24" t="s">
        <v>688</v>
      </c>
      <c r="F190" s="24"/>
      <c r="G190" s="24" t="s">
        <v>689</v>
      </c>
      <c r="H190" s="24" t="s">
        <v>109</v>
      </c>
      <c r="I190" s="24">
        <v>6</v>
      </c>
      <c r="J190" s="24" t="s">
        <v>525</v>
      </c>
      <c r="K190" s="24" t="s">
        <v>690</v>
      </c>
      <c r="L190" s="27">
        <v>999852306</v>
      </c>
      <c r="M190" s="28" t="s">
        <v>112</v>
      </c>
      <c r="N190" s="28"/>
      <c r="O190" s="27"/>
      <c r="P190" s="27"/>
      <c r="Q190" s="33">
        <f t="shared" si="11"/>
        <v>0</v>
      </c>
      <c r="R190" s="34">
        <f t="shared" si="12"/>
        <v>42</v>
      </c>
      <c r="S190" s="28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7"/>
      <c r="BT190" s="27"/>
      <c r="BU190" s="27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  <c r="QR190" s="29"/>
      <c r="QS190" s="29"/>
      <c r="QT190" s="29"/>
      <c r="QU190" s="29"/>
      <c r="QV190" s="29"/>
      <c r="QW190" s="29"/>
      <c r="QX190" s="29"/>
      <c r="QY190" s="29"/>
      <c r="QZ190" s="29"/>
      <c r="RA190" s="29"/>
      <c r="RB190" s="29"/>
      <c r="RC190" s="29"/>
      <c r="RD190" s="29"/>
      <c r="RE190" s="29"/>
      <c r="RF190" s="29"/>
      <c r="RG190" s="29"/>
      <c r="RH190" s="29"/>
      <c r="RI190" s="29"/>
      <c r="RJ190" s="29"/>
      <c r="RK190" s="29"/>
      <c r="RL190" s="29"/>
      <c r="RM190" s="29"/>
      <c r="RN190" s="29"/>
      <c r="RO190" s="29"/>
      <c r="RP190" s="29"/>
      <c r="RQ190" s="29"/>
      <c r="RR190" s="29"/>
      <c r="RS190" s="29"/>
      <c r="RT190" s="29"/>
      <c r="RU190" s="29"/>
      <c r="RV190" s="29"/>
      <c r="RW190" s="29"/>
      <c r="RX190" s="29"/>
      <c r="RY190" s="29"/>
      <c r="RZ190" s="29"/>
      <c r="SA190" s="29"/>
      <c r="SB190" s="29"/>
      <c r="SC190" s="29"/>
      <c r="SD190" s="29"/>
      <c r="SE190" s="29"/>
      <c r="SF190" s="29"/>
      <c r="SG190" s="29"/>
      <c r="SH190" s="29"/>
      <c r="SI190" s="29"/>
      <c r="SJ190" s="29"/>
      <c r="SK190" s="29"/>
      <c r="SL190" s="29"/>
      <c r="SM190" s="29"/>
      <c r="SN190" s="29"/>
      <c r="SO190" s="29"/>
      <c r="SP190" s="29"/>
      <c r="SQ190" s="29"/>
      <c r="SR190" s="29"/>
      <c r="SS190" s="29"/>
      <c r="ST190" s="29"/>
      <c r="SU190" s="29"/>
      <c r="SV190" s="29"/>
      <c r="SW190" s="29"/>
      <c r="SX190" s="29"/>
      <c r="SY190" s="29"/>
      <c r="SZ190" s="29"/>
      <c r="TA190" s="29"/>
      <c r="TB190" s="29"/>
      <c r="TC190" s="29"/>
      <c r="TD190" s="29"/>
      <c r="TE190" s="29"/>
      <c r="TF190" s="29"/>
      <c r="TG190" s="29"/>
      <c r="TH190" s="29"/>
      <c r="TI190" s="29"/>
      <c r="TJ190" s="29"/>
      <c r="TK190" s="29"/>
      <c r="TL190" s="29"/>
      <c r="TM190" s="29"/>
      <c r="TN190" s="29"/>
      <c r="TO190" s="29"/>
      <c r="TP190" s="29"/>
      <c r="TQ190" s="29"/>
      <c r="TR190" s="29"/>
      <c r="TS190" s="29"/>
      <c r="TT190" s="29"/>
      <c r="TU190" s="29"/>
      <c r="TV190" s="29"/>
      <c r="TW190" s="29"/>
      <c r="TX190" s="29"/>
      <c r="TY190" s="29"/>
      <c r="TZ190" s="29"/>
      <c r="UA190" s="29"/>
      <c r="UB190" s="29"/>
      <c r="UC190" s="29"/>
      <c r="UD190" s="29"/>
      <c r="UE190" s="29"/>
      <c r="UF190" s="29"/>
      <c r="UG190" s="29"/>
      <c r="UH190" s="29"/>
      <c r="UI190" s="29"/>
      <c r="UJ190" s="29"/>
      <c r="UK190" s="29"/>
      <c r="UL190" s="29"/>
      <c r="UM190" s="29"/>
      <c r="UN190" s="29"/>
      <c r="UO190" s="29"/>
      <c r="UP190" s="29"/>
      <c r="UQ190" s="29"/>
      <c r="UR190" s="29"/>
      <c r="US190" s="29"/>
      <c r="UT190" s="29"/>
      <c r="UU190" s="29"/>
      <c r="UV190" s="29"/>
      <c r="UW190" s="29"/>
      <c r="UX190" s="29"/>
      <c r="UY190" s="29"/>
      <c r="UZ190" s="29"/>
      <c r="VA190" s="29"/>
      <c r="VB190" s="29"/>
      <c r="VC190" s="29"/>
      <c r="VD190" s="29"/>
      <c r="VE190" s="29"/>
      <c r="VF190" s="29"/>
      <c r="VG190" s="29"/>
      <c r="VH190" s="29"/>
      <c r="VI190" s="29"/>
      <c r="VJ190" s="29"/>
      <c r="VK190" s="29"/>
      <c r="VL190" s="29"/>
      <c r="VM190" s="29"/>
      <c r="VN190" s="29"/>
      <c r="VO190" s="29"/>
      <c r="VP190" s="29"/>
      <c r="VQ190" s="29"/>
      <c r="VR190" s="29"/>
      <c r="VS190" s="29"/>
      <c r="VT190" s="29"/>
      <c r="VU190" s="29"/>
    </row>
    <row r="191" spans="1:593" s="30" customFormat="1" ht="15.75" hidden="1" customHeight="1" x14ac:dyDescent="0.2">
      <c r="A191" s="25" t="s">
        <v>103</v>
      </c>
      <c r="B191" s="41" t="s">
        <v>552</v>
      </c>
      <c r="C191" s="26" t="s">
        <v>105</v>
      </c>
      <c r="D191" s="24" t="s">
        <v>691</v>
      </c>
      <c r="E191" s="24" t="s">
        <v>692</v>
      </c>
      <c r="F191" s="31">
        <v>37590</v>
      </c>
      <c r="G191" s="24" t="s">
        <v>693</v>
      </c>
      <c r="H191" s="24" t="s">
        <v>122</v>
      </c>
      <c r="I191" s="24">
        <v>4</v>
      </c>
      <c r="J191" s="24" t="s">
        <v>694</v>
      </c>
      <c r="K191" s="24" t="s">
        <v>695</v>
      </c>
      <c r="L191" s="27">
        <v>999899801</v>
      </c>
      <c r="M191" s="28" t="s">
        <v>112</v>
      </c>
      <c r="N191" s="28"/>
      <c r="O191" s="27"/>
      <c r="P191" s="27"/>
      <c r="Q191" s="33">
        <f t="shared" si="11"/>
        <v>0</v>
      </c>
      <c r="R191" s="34">
        <f t="shared" si="12"/>
        <v>42</v>
      </c>
      <c r="S191" s="28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7"/>
      <c r="BT191" s="27"/>
      <c r="BU191" s="27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  <c r="QR191" s="29"/>
      <c r="QS191" s="29"/>
      <c r="QT191" s="29"/>
      <c r="QU191" s="29"/>
      <c r="QV191" s="29"/>
      <c r="QW191" s="29"/>
      <c r="QX191" s="29"/>
      <c r="QY191" s="29"/>
      <c r="QZ191" s="29"/>
      <c r="RA191" s="29"/>
      <c r="RB191" s="29"/>
      <c r="RC191" s="29"/>
      <c r="RD191" s="29"/>
      <c r="RE191" s="29"/>
      <c r="RF191" s="29"/>
      <c r="RG191" s="29"/>
      <c r="RH191" s="29"/>
      <c r="RI191" s="29"/>
      <c r="RJ191" s="29"/>
      <c r="RK191" s="29"/>
      <c r="RL191" s="29"/>
      <c r="RM191" s="29"/>
      <c r="RN191" s="29"/>
      <c r="RO191" s="29"/>
      <c r="RP191" s="29"/>
      <c r="RQ191" s="29"/>
      <c r="RR191" s="29"/>
      <c r="RS191" s="29"/>
      <c r="RT191" s="29"/>
      <c r="RU191" s="29"/>
      <c r="RV191" s="29"/>
      <c r="RW191" s="29"/>
      <c r="RX191" s="29"/>
      <c r="RY191" s="29"/>
      <c r="RZ191" s="29"/>
      <c r="SA191" s="29"/>
      <c r="SB191" s="29"/>
      <c r="SC191" s="29"/>
      <c r="SD191" s="29"/>
      <c r="SE191" s="29"/>
      <c r="SF191" s="29"/>
      <c r="SG191" s="29"/>
      <c r="SH191" s="29"/>
      <c r="SI191" s="29"/>
      <c r="SJ191" s="29"/>
      <c r="SK191" s="29"/>
      <c r="SL191" s="29"/>
      <c r="SM191" s="29"/>
      <c r="SN191" s="29"/>
      <c r="SO191" s="29"/>
      <c r="SP191" s="29"/>
      <c r="SQ191" s="29"/>
      <c r="SR191" s="29"/>
      <c r="SS191" s="29"/>
      <c r="ST191" s="29"/>
      <c r="SU191" s="29"/>
      <c r="SV191" s="29"/>
      <c r="SW191" s="29"/>
      <c r="SX191" s="29"/>
      <c r="SY191" s="29"/>
      <c r="SZ191" s="29"/>
      <c r="TA191" s="29"/>
      <c r="TB191" s="29"/>
      <c r="TC191" s="29"/>
      <c r="TD191" s="29"/>
      <c r="TE191" s="29"/>
      <c r="TF191" s="29"/>
      <c r="TG191" s="29"/>
      <c r="TH191" s="29"/>
      <c r="TI191" s="29"/>
      <c r="TJ191" s="29"/>
      <c r="TK191" s="29"/>
      <c r="TL191" s="29"/>
      <c r="TM191" s="29"/>
      <c r="TN191" s="29"/>
      <c r="TO191" s="29"/>
      <c r="TP191" s="29"/>
      <c r="TQ191" s="29"/>
      <c r="TR191" s="29"/>
      <c r="TS191" s="29"/>
      <c r="TT191" s="29"/>
      <c r="TU191" s="29"/>
      <c r="TV191" s="29"/>
      <c r="TW191" s="29"/>
      <c r="TX191" s="29"/>
      <c r="TY191" s="29"/>
      <c r="TZ191" s="29"/>
      <c r="UA191" s="29"/>
      <c r="UB191" s="29"/>
      <c r="UC191" s="29"/>
      <c r="UD191" s="29"/>
      <c r="UE191" s="29"/>
      <c r="UF191" s="29"/>
      <c r="UG191" s="29"/>
      <c r="UH191" s="29"/>
      <c r="UI191" s="29"/>
      <c r="UJ191" s="29"/>
      <c r="UK191" s="29"/>
      <c r="UL191" s="29"/>
      <c r="UM191" s="29"/>
      <c r="UN191" s="29"/>
      <c r="UO191" s="29"/>
      <c r="UP191" s="29"/>
      <c r="UQ191" s="29"/>
      <c r="UR191" s="29"/>
      <c r="US191" s="29"/>
      <c r="UT191" s="29"/>
      <c r="UU191" s="29"/>
      <c r="UV191" s="29"/>
      <c r="UW191" s="29"/>
      <c r="UX191" s="29"/>
      <c r="UY191" s="29"/>
      <c r="UZ191" s="29"/>
      <c r="VA191" s="29"/>
      <c r="VB191" s="29"/>
      <c r="VC191" s="29"/>
      <c r="VD191" s="29"/>
      <c r="VE191" s="29"/>
      <c r="VF191" s="29"/>
      <c r="VG191" s="29"/>
      <c r="VH191" s="29"/>
      <c r="VI191" s="29"/>
      <c r="VJ191" s="29"/>
      <c r="VK191" s="29"/>
      <c r="VL191" s="29"/>
      <c r="VM191" s="29"/>
      <c r="VN191" s="29"/>
      <c r="VO191" s="29"/>
      <c r="VP191" s="29"/>
      <c r="VQ191" s="29"/>
      <c r="VR191" s="29"/>
      <c r="VS191" s="29"/>
      <c r="VT191" s="29"/>
      <c r="VU191" s="29"/>
    </row>
    <row r="192" spans="1:593" s="30" customFormat="1" ht="15.75" hidden="1" customHeight="1" x14ac:dyDescent="0.2">
      <c r="A192" s="25" t="s">
        <v>103</v>
      </c>
      <c r="B192" s="41" t="s">
        <v>552</v>
      </c>
      <c r="C192" s="26" t="s">
        <v>105</v>
      </c>
      <c r="D192" s="24" t="s">
        <v>418</v>
      </c>
      <c r="E192" s="24" t="s">
        <v>419</v>
      </c>
      <c r="F192" s="31">
        <v>37322</v>
      </c>
      <c r="G192" s="24" t="s">
        <v>420</v>
      </c>
      <c r="H192" s="24" t="s">
        <v>258</v>
      </c>
      <c r="I192" s="24">
        <v>5</v>
      </c>
      <c r="J192" s="51" t="s">
        <v>421</v>
      </c>
      <c r="K192" s="24" t="s">
        <v>422</v>
      </c>
      <c r="L192" s="27">
        <v>999875992</v>
      </c>
      <c r="M192" s="28" t="s">
        <v>112</v>
      </c>
      <c r="N192" s="28"/>
      <c r="O192" s="27"/>
      <c r="P192" s="27"/>
      <c r="Q192" s="33">
        <f t="shared" si="11"/>
        <v>0</v>
      </c>
      <c r="R192" s="34">
        <f t="shared" si="12"/>
        <v>42</v>
      </c>
      <c r="S192" s="28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7"/>
      <c r="BT192" s="27"/>
      <c r="BU192" s="27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  <c r="QR192" s="29"/>
      <c r="QS192" s="29"/>
      <c r="QT192" s="29"/>
      <c r="QU192" s="29"/>
      <c r="QV192" s="29"/>
      <c r="QW192" s="29"/>
      <c r="QX192" s="29"/>
      <c r="QY192" s="29"/>
      <c r="QZ192" s="29"/>
      <c r="RA192" s="29"/>
      <c r="RB192" s="29"/>
      <c r="RC192" s="29"/>
      <c r="RD192" s="29"/>
      <c r="RE192" s="29"/>
      <c r="RF192" s="29"/>
      <c r="RG192" s="29"/>
      <c r="RH192" s="29"/>
      <c r="RI192" s="29"/>
      <c r="RJ192" s="29"/>
      <c r="RK192" s="29"/>
      <c r="RL192" s="29"/>
      <c r="RM192" s="29"/>
      <c r="RN192" s="29"/>
      <c r="RO192" s="29"/>
      <c r="RP192" s="29"/>
      <c r="RQ192" s="29"/>
      <c r="RR192" s="29"/>
      <c r="RS192" s="29"/>
      <c r="RT192" s="29"/>
      <c r="RU192" s="29"/>
      <c r="RV192" s="29"/>
      <c r="RW192" s="29"/>
      <c r="RX192" s="29"/>
      <c r="RY192" s="29"/>
      <c r="RZ192" s="29"/>
      <c r="SA192" s="29"/>
      <c r="SB192" s="29"/>
      <c r="SC192" s="29"/>
      <c r="SD192" s="29"/>
      <c r="SE192" s="29"/>
      <c r="SF192" s="29"/>
      <c r="SG192" s="29"/>
      <c r="SH192" s="29"/>
      <c r="SI192" s="29"/>
      <c r="SJ192" s="29"/>
      <c r="SK192" s="29"/>
      <c r="SL192" s="29"/>
      <c r="SM192" s="29"/>
      <c r="SN192" s="29"/>
      <c r="SO192" s="29"/>
      <c r="SP192" s="29"/>
      <c r="SQ192" s="29"/>
      <c r="SR192" s="29"/>
      <c r="SS192" s="29"/>
      <c r="ST192" s="29"/>
      <c r="SU192" s="29"/>
      <c r="SV192" s="29"/>
      <c r="SW192" s="29"/>
      <c r="SX192" s="29"/>
      <c r="SY192" s="29"/>
      <c r="SZ192" s="29"/>
      <c r="TA192" s="29"/>
      <c r="TB192" s="29"/>
      <c r="TC192" s="29"/>
      <c r="TD192" s="29"/>
      <c r="TE192" s="29"/>
      <c r="TF192" s="29"/>
      <c r="TG192" s="29"/>
      <c r="TH192" s="29"/>
      <c r="TI192" s="29"/>
      <c r="TJ192" s="29"/>
      <c r="TK192" s="29"/>
      <c r="TL192" s="29"/>
      <c r="TM192" s="29"/>
      <c r="TN192" s="29"/>
      <c r="TO192" s="29"/>
      <c r="TP192" s="29"/>
      <c r="TQ192" s="29"/>
      <c r="TR192" s="29"/>
      <c r="TS192" s="29"/>
      <c r="TT192" s="29"/>
      <c r="TU192" s="29"/>
      <c r="TV192" s="29"/>
      <c r="TW192" s="29"/>
      <c r="TX192" s="29"/>
      <c r="TY192" s="29"/>
      <c r="TZ192" s="29"/>
      <c r="UA192" s="29"/>
      <c r="UB192" s="29"/>
      <c r="UC192" s="29"/>
      <c r="UD192" s="29"/>
      <c r="UE192" s="29"/>
      <c r="UF192" s="29"/>
      <c r="UG192" s="29"/>
      <c r="UH192" s="29"/>
      <c r="UI192" s="29"/>
      <c r="UJ192" s="29"/>
      <c r="UK192" s="29"/>
      <c r="UL192" s="29"/>
      <c r="UM192" s="29"/>
      <c r="UN192" s="29"/>
      <c r="UO192" s="29"/>
      <c r="UP192" s="29"/>
      <c r="UQ192" s="29"/>
      <c r="UR192" s="29"/>
      <c r="US192" s="29"/>
      <c r="UT192" s="29"/>
      <c r="UU192" s="29"/>
      <c r="UV192" s="29"/>
      <c r="UW192" s="29"/>
      <c r="UX192" s="29"/>
      <c r="UY192" s="29"/>
      <c r="UZ192" s="29"/>
      <c r="VA192" s="29"/>
      <c r="VB192" s="29"/>
      <c r="VC192" s="29"/>
      <c r="VD192" s="29"/>
      <c r="VE192" s="29"/>
      <c r="VF192" s="29"/>
      <c r="VG192" s="29"/>
      <c r="VH192" s="29"/>
      <c r="VI192" s="29"/>
      <c r="VJ192" s="29"/>
      <c r="VK192" s="29"/>
      <c r="VL192" s="29"/>
      <c r="VM192" s="29"/>
      <c r="VN192" s="29"/>
      <c r="VO192" s="29"/>
      <c r="VP192" s="29"/>
      <c r="VQ192" s="29"/>
      <c r="VR192" s="29"/>
      <c r="VS192" s="29"/>
      <c r="VT192" s="29"/>
      <c r="VU192" s="29"/>
    </row>
    <row r="193" spans="1:593" s="30" customFormat="1" ht="15.75" hidden="1" customHeight="1" x14ac:dyDescent="0.2">
      <c r="A193" s="25" t="s">
        <v>103</v>
      </c>
      <c r="B193" s="41" t="s">
        <v>552</v>
      </c>
      <c r="C193" s="26" t="s">
        <v>105</v>
      </c>
      <c r="D193" s="24" t="s">
        <v>696</v>
      </c>
      <c r="E193" s="24" t="s">
        <v>697</v>
      </c>
      <c r="F193" s="31">
        <v>37500</v>
      </c>
      <c r="G193" s="24" t="s">
        <v>698</v>
      </c>
      <c r="H193" s="24" t="s">
        <v>133</v>
      </c>
      <c r="I193" s="24">
        <v>1</v>
      </c>
      <c r="J193" s="24" t="s">
        <v>134</v>
      </c>
      <c r="K193" s="24" t="s">
        <v>699</v>
      </c>
      <c r="L193" s="27">
        <v>999867827</v>
      </c>
      <c r="M193" s="28" t="s">
        <v>112</v>
      </c>
      <c r="N193" s="28"/>
      <c r="O193" s="27"/>
      <c r="P193" s="27"/>
      <c r="Q193" s="33">
        <f t="shared" si="11"/>
        <v>0</v>
      </c>
      <c r="R193" s="34">
        <f t="shared" si="12"/>
        <v>42</v>
      </c>
      <c r="S193" s="28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7"/>
      <c r="BT193" s="27"/>
      <c r="BU193" s="27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  <c r="QR193" s="29"/>
      <c r="QS193" s="29"/>
      <c r="QT193" s="29"/>
      <c r="QU193" s="29"/>
      <c r="QV193" s="29"/>
      <c r="QW193" s="29"/>
      <c r="QX193" s="29"/>
      <c r="QY193" s="29"/>
      <c r="QZ193" s="29"/>
      <c r="RA193" s="29"/>
      <c r="RB193" s="29"/>
      <c r="RC193" s="29"/>
      <c r="RD193" s="29"/>
      <c r="RE193" s="29"/>
      <c r="RF193" s="29"/>
      <c r="RG193" s="29"/>
      <c r="RH193" s="29"/>
      <c r="RI193" s="29"/>
      <c r="RJ193" s="29"/>
      <c r="RK193" s="29"/>
      <c r="RL193" s="29"/>
      <c r="RM193" s="29"/>
      <c r="RN193" s="29"/>
      <c r="RO193" s="29"/>
      <c r="RP193" s="29"/>
      <c r="RQ193" s="29"/>
      <c r="RR193" s="29"/>
      <c r="RS193" s="29"/>
      <c r="RT193" s="29"/>
      <c r="RU193" s="29"/>
      <c r="RV193" s="29"/>
      <c r="RW193" s="29"/>
      <c r="RX193" s="29"/>
      <c r="RY193" s="29"/>
      <c r="RZ193" s="29"/>
      <c r="SA193" s="29"/>
      <c r="SB193" s="29"/>
      <c r="SC193" s="29"/>
      <c r="SD193" s="29"/>
      <c r="SE193" s="29"/>
      <c r="SF193" s="29"/>
      <c r="SG193" s="29"/>
      <c r="SH193" s="29"/>
      <c r="SI193" s="29"/>
      <c r="SJ193" s="29"/>
      <c r="SK193" s="29"/>
      <c r="SL193" s="29"/>
      <c r="SM193" s="29"/>
      <c r="SN193" s="29"/>
      <c r="SO193" s="29"/>
      <c r="SP193" s="29"/>
      <c r="SQ193" s="29"/>
      <c r="SR193" s="29"/>
      <c r="SS193" s="29"/>
      <c r="ST193" s="29"/>
      <c r="SU193" s="29"/>
      <c r="SV193" s="29"/>
      <c r="SW193" s="29"/>
      <c r="SX193" s="29"/>
      <c r="SY193" s="29"/>
      <c r="SZ193" s="29"/>
      <c r="TA193" s="29"/>
      <c r="TB193" s="29"/>
      <c r="TC193" s="29"/>
      <c r="TD193" s="29"/>
      <c r="TE193" s="29"/>
      <c r="TF193" s="29"/>
      <c r="TG193" s="29"/>
      <c r="TH193" s="29"/>
      <c r="TI193" s="29"/>
      <c r="TJ193" s="29"/>
      <c r="TK193" s="29"/>
      <c r="TL193" s="29"/>
      <c r="TM193" s="29"/>
      <c r="TN193" s="29"/>
      <c r="TO193" s="29"/>
      <c r="TP193" s="29"/>
      <c r="TQ193" s="29"/>
      <c r="TR193" s="29"/>
      <c r="TS193" s="29"/>
      <c r="TT193" s="29"/>
      <c r="TU193" s="29"/>
      <c r="TV193" s="29"/>
      <c r="TW193" s="29"/>
      <c r="TX193" s="29"/>
      <c r="TY193" s="29"/>
      <c r="TZ193" s="29"/>
      <c r="UA193" s="29"/>
      <c r="UB193" s="29"/>
      <c r="UC193" s="29"/>
      <c r="UD193" s="29"/>
      <c r="UE193" s="29"/>
      <c r="UF193" s="29"/>
      <c r="UG193" s="29"/>
      <c r="UH193" s="29"/>
      <c r="UI193" s="29"/>
      <c r="UJ193" s="29"/>
      <c r="UK193" s="29"/>
      <c r="UL193" s="29"/>
      <c r="UM193" s="29"/>
      <c r="UN193" s="29"/>
      <c r="UO193" s="29"/>
      <c r="UP193" s="29"/>
      <c r="UQ193" s="29"/>
      <c r="UR193" s="29"/>
      <c r="US193" s="29"/>
      <c r="UT193" s="29"/>
      <c r="UU193" s="29"/>
      <c r="UV193" s="29"/>
      <c r="UW193" s="29"/>
      <c r="UX193" s="29"/>
      <c r="UY193" s="29"/>
      <c r="UZ193" s="29"/>
      <c r="VA193" s="29"/>
      <c r="VB193" s="29"/>
      <c r="VC193" s="29"/>
      <c r="VD193" s="29"/>
      <c r="VE193" s="29"/>
      <c r="VF193" s="29"/>
      <c r="VG193" s="29"/>
      <c r="VH193" s="29"/>
      <c r="VI193" s="29"/>
      <c r="VJ193" s="29"/>
      <c r="VK193" s="29"/>
      <c r="VL193" s="29"/>
      <c r="VM193" s="29"/>
      <c r="VN193" s="29"/>
      <c r="VO193" s="29"/>
      <c r="VP193" s="29"/>
      <c r="VQ193" s="29"/>
      <c r="VR193" s="29"/>
      <c r="VS193" s="29"/>
      <c r="VT193" s="29"/>
      <c r="VU193" s="29"/>
    </row>
    <row r="194" spans="1:593" s="30" customFormat="1" ht="15.75" hidden="1" customHeight="1" x14ac:dyDescent="0.2">
      <c r="A194" s="25" t="s">
        <v>103</v>
      </c>
      <c r="B194" s="41" t="s">
        <v>552</v>
      </c>
      <c r="C194" s="26" t="s">
        <v>105</v>
      </c>
      <c r="D194" s="24" t="s">
        <v>700</v>
      </c>
      <c r="E194" s="24" t="s">
        <v>701</v>
      </c>
      <c r="F194" s="31">
        <v>37151</v>
      </c>
      <c r="G194" s="24" t="s">
        <v>702</v>
      </c>
      <c r="H194" s="24" t="s">
        <v>310</v>
      </c>
      <c r="I194" s="24">
        <v>5</v>
      </c>
      <c r="J194" s="24" t="s">
        <v>703</v>
      </c>
      <c r="K194" s="24" t="s">
        <v>704</v>
      </c>
      <c r="L194" s="27">
        <v>999798280</v>
      </c>
      <c r="M194" s="28" t="s">
        <v>112</v>
      </c>
      <c r="N194" s="28"/>
      <c r="O194" s="27"/>
      <c r="P194" s="27"/>
      <c r="Q194" s="33">
        <f t="shared" si="11"/>
        <v>0</v>
      </c>
      <c r="R194" s="34">
        <f t="shared" ref="R194:R225" si="13">RANK(Q194,$Q$129:$Q$236)</f>
        <v>42</v>
      </c>
      <c r="S194" s="28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7"/>
      <c r="BT194" s="27"/>
      <c r="BU194" s="27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  <c r="QR194" s="29"/>
      <c r="QS194" s="29"/>
      <c r="QT194" s="29"/>
      <c r="QU194" s="29"/>
      <c r="QV194" s="29"/>
      <c r="QW194" s="29"/>
      <c r="QX194" s="29"/>
      <c r="QY194" s="29"/>
      <c r="QZ194" s="29"/>
      <c r="RA194" s="29"/>
      <c r="RB194" s="29"/>
      <c r="RC194" s="29"/>
      <c r="RD194" s="29"/>
      <c r="RE194" s="29"/>
      <c r="RF194" s="29"/>
      <c r="RG194" s="29"/>
      <c r="RH194" s="29"/>
      <c r="RI194" s="29"/>
      <c r="RJ194" s="29"/>
      <c r="RK194" s="29"/>
      <c r="RL194" s="29"/>
      <c r="RM194" s="29"/>
      <c r="RN194" s="29"/>
      <c r="RO194" s="29"/>
      <c r="RP194" s="29"/>
      <c r="RQ194" s="29"/>
      <c r="RR194" s="29"/>
      <c r="RS194" s="29"/>
      <c r="RT194" s="29"/>
      <c r="RU194" s="29"/>
      <c r="RV194" s="29"/>
      <c r="RW194" s="29"/>
      <c r="RX194" s="29"/>
      <c r="RY194" s="29"/>
      <c r="RZ194" s="29"/>
      <c r="SA194" s="29"/>
      <c r="SB194" s="29"/>
      <c r="SC194" s="29"/>
      <c r="SD194" s="29"/>
      <c r="SE194" s="29"/>
      <c r="SF194" s="29"/>
      <c r="SG194" s="29"/>
      <c r="SH194" s="29"/>
      <c r="SI194" s="29"/>
      <c r="SJ194" s="29"/>
      <c r="SK194" s="29"/>
      <c r="SL194" s="29"/>
      <c r="SM194" s="29"/>
      <c r="SN194" s="29"/>
      <c r="SO194" s="29"/>
      <c r="SP194" s="29"/>
      <c r="SQ194" s="29"/>
      <c r="SR194" s="29"/>
      <c r="SS194" s="29"/>
      <c r="ST194" s="29"/>
      <c r="SU194" s="29"/>
      <c r="SV194" s="29"/>
      <c r="SW194" s="29"/>
      <c r="SX194" s="29"/>
      <c r="SY194" s="29"/>
      <c r="SZ194" s="29"/>
      <c r="TA194" s="29"/>
      <c r="TB194" s="29"/>
      <c r="TC194" s="29"/>
      <c r="TD194" s="29"/>
      <c r="TE194" s="29"/>
      <c r="TF194" s="29"/>
      <c r="TG194" s="29"/>
      <c r="TH194" s="29"/>
      <c r="TI194" s="29"/>
      <c r="TJ194" s="29"/>
      <c r="TK194" s="29"/>
      <c r="TL194" s="29"/>
      <c r="TM194" s="29"/>
      <c r="TN194" s="29"/>
      <c r="TO194" s="29"/>
      <c r="TP194" s="29"/>
      <c r="TQ194" s="29"/>
      <c r="TR194" s="29"/>
      <c r="TS194" s="29"/>
      <c r="TT194" s="29"/>
      <c r="TU194" s="29"/>
      <c r="TV194" s="29"/>
      <c r="TW194" s="29"/>
      <c r="TX194" s="29"/>
      <c r="TY194" s="29"/>
      <c r="TZ194" s="29"/>
      <c r="UA194" s="29"/>
      <c r="UB194" s="29"/>
      <c r="UC194" s="29"/>
      <c r="UD194" s="29"/>
      <c r="UE194" s="29"/>
      <c r="UF194" s="29"/>
      <c r="UG194" s="29"/>
      <c r="UH194" s="29"/>
      <c r="UI194" s="29"/>
      <c r="UJ194" s="29"/>
      <c r="UK194" s="29"/>
      <c r="UL194" s="29"/>
      <c r="UM194" s="29"/>
      <c r="UN194" s="29"/>
      <c r="UO194" s="29"/>
      <c r="UP194" s="29"/>
      <c r="UQ194" s="29"/>
      <c r="UR194" s="29"/>
      <c r="US194" s="29"/>
      <c r="UT194" s="29"/>
      <c r="UU194" s="29"/>
      <c r="UV194" s="29"/>
      <c r="UW194" s="29"/>
      <c r="UX194" s="29"/>
      <c r="UY194" s="29"/>
      <c r="UZ194" s="29"/>
      <c r="VA194" s="29"/>
      <c r="VB194" s="29"/>
      <c r="VC194" s="29"/>
      <c r="VD194" s="29"/>
      <c r="VE194" s="29"/>
      <c r="VF194" s="29"/>
      <c r="VG194" s="29"/>
      <c r="VH194" s="29"/>
      <c r="VI194" s="29"/>
      <c r="VJ194" s="29"/>
      <c r="VK194" s="29"/>
      <c r="VL194" s="29"/>
      <c r="VM194" s="29"/>
      <c r="VN194" s="29"/>
      <c r="VO194" s="29"/>
      <c r="VP194" s="29"/>
      <c r="VQ194" s="29"/>
      <c r="VR194" s="29"/>
      <c r="VS194" s="29"/>
      <c r="VT194" s="29"/>
      <c r="VU194" s="29"/>
    </row>
    <row r="195" spans="1:593" s="30" customFormat="1" ht="15.75" hidden="1" customHeight="1" x14ac:dyDescent="0.2">
      <c r="A195" s="25" t="s">
        <v>103</v>
      </c>
      <c r="B195" s="41" t="s">
        <v>552</v>
      </c>
      <c r="C195" s="26" t="s">
        <v>105</v>
      </c>
      <c r="D195" s="24" t="s">
        <v>705</v>
      </c>
      <c r="E195" s="24" t="s">
        <v>706</v>
      </c>
      <c r="F195" s="31">
        <v>37305</v>
      </c>
      <c r="G195" s="24" t="s">
        <v>707</v>
      </c>
      <c r="H195" s="24" t="s">
        <v>139</v>
      </c>
      <c r="I195" s="24">
        <v>8</v>
      </c>
      <c r="J195" s="24" t="s">
        <v>708</v>
      </c>
      <c r="K195" s="24" t="s">
        <v>709</v>
      </c>
      <c r="L195" s="27">
        <v>999738287</v>
      </c>
      <c r="M195" s="28" t="s">
        <v>112</v>
      </c>
      <c r="N195" s="28"/>
      <c r="O195" s="27"/>
      <c r="P195" s="27"/>
      <c r="Q195" s="33">
        <f t="shared" si="11"/>
        <v>0</v>
      </c>
      <c r="R195" s="34">
        <f t="shared" si="13"/>
        <v>42</v>
      </c>
      <c r="S195" s="28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7"/>
      <c r="BT195" s="27"/>
      <c r="BU195" s="27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  <c r="QR195" s="29"/>
      <c r="QS195" s="29"/>
      <c r="QT195" s="29"/>
      <c r="QU195" s="29"/>
      <c r="QV195" s="29"/>
      <c r="QW195" s="29"/>
      <c r="QX195" s="29"/>
      <c r="QY195" s="29"/>
      <c r="QZ195" s="29"/>
      <c r="RA195" s="29"/>
      <c r="RB195" s="29"/>
      <c r="RC195" s="29"/>
      <c r="RD195" s="29"/>
      <c r="RE195" s="29"/>
      <c r="RF195" s="29"/>
      <c r="RG195" s="29"/>
      <c r="RH195" s="29"/>
      <c r="RI195" s="29"/>
      <c r="RJ195" s="29"/>
      <c r="RK195" s="29"/>
      <c r="RL195" s="29"/>
      <c r="RM195" s="29"/>
      <c r="RN195" s="29"/>
      <c r="RO195" s="29"/>
      <c r="RP195" s="29"/>
      <c r="RQ195" s="29"/>
      <c r="RR195" s="29"/>
      <c r="RS195" s="29"/>
      <c r="RT195" s="29"/>
      <c r="RU195" s="29"/>
      <c r="RV195" s="29"/>
      <c r="RW195" s="29"/>
      <c r="RX195" s="29"/>
      <c r="RY195" s="29"/>
      <c r="RZ195" s="29"/>
      <c r="SA195" s="29"/>
      <c r="SB195" s="29"/>
      <c r="SC195" s="29"/>
      <c r="SD195" s="29"/>
      <c r="SE195" s="29"/>
      <c r="SF195" s="29"/>
      <c r="SG195" s="29"/>
      <c r="SH195" s="29"/>
      <c r="SI195" s="29"/>
      <c r="SJ195" s="29"/>
      <c r="SK195" s="29"/>
      <c r="SL195" s="29"/>
      <c r="SM195" s="29"/>
      <c r="SN195" s="29"/>
      <c r="SO195" s="29"/>
      <c r="SP195" s="29"/>
      <c r="SQ195" s="29"/>
      <c r="SR195" s="29"/>
      <c r="SS195" s="29"/>
      <c r="ST195" s="29"/>
      <c r="SU195" s="29"/>
      <c r="SV195" s="29"/>
      <c r="SW195" s="29"/>
      <c r="SX195" s="29"/>
      <c r="SY195" s="29"/>
      <c r="SZ195" s="29"/>
      <c r="TA195" s="29"/>
      <c r="TB195" s="29"/>
      <c r="TC195" s="29"/>
      <c r="TD195" s="29"/>
      <c r="TE195" s="29"/>
      <c r="TF195" s="29"/>
      <c r="TG195" s="29"/>
      <c r="TH195" s="29"/>
      <c r="TI195" s="29"/>
      <c r="TJ195" s="29"/>
      <c r="TK195" s="29"/>
      <c r="TL195" s="29"/>
      <c r="TM195" s="29"/>
      <c r="TN195" s="29"/>
      <c r="TO195" s="29"/>
      <c r="TP195" s="29"/>
      <c r="TQ195" s="29"/>
      <c r="TR195" s="29"/>
      <c r="TS195" s="29"/>
      <c r="TT195" s="29"/>
      <c r="TU195" s="29"/>
      <c r="TV195" s="29"/>
      <c r="TW195" s="29"/>
      <c r="TX195" s="29"/>
      <c r="TY195" s="29"/>
      <c r="TZ195" s="29"/>
      <c r="UA195" s="29"/>
      <c r="UB195" s="29"/>
      <c r="UC195" s="29"/>
      <c r="UD195" s="29"/>
      <c r="UE195" s="29"/>
      <c r="UF195" s="29"/>
      <c r="UG195" s="29"/>
      <c r="UH195" s="29"/>
      <c r="UI195" s="29"/>
      <c r="UJ195" s="29"/>
      <c r="UK195" s="29"/>
      <c r="UL195" s="29"/>
      <c r="UM195" s="29"/>
      <c r="UN195" s="29"/>
      <c r="UO195" s="29"/>
      <c r="UP195" s="29"/>
      <c r="UQ195" s="29"/>
      <c r="UR195" s="29"/>
      <c r="US195" s="29"/>
      <c r="UT195" s="29"/>
      <c r="UU195" s="29"/>
      <c r="UV195" s="29"/>
      <c r="UW195" s="29"/>
      <c r="UX195" s="29"/>
      <c r="UY195" s="29"/>
      <c r="UZ195" s="29"/>
      <c r="VA195" s="29"/>
      <c r="VB195" s="29"/>
      <c r="VC195" s="29"/>
      <c r="VD195" s="29"/>
      <c r="VE195" s="29"/>
      <c r="VF195" s="29"/>
      <c r="VG195" s="29"/>
      <c r="VH195" s="29"/>
      <c r="VI195" s="29"/>
      <c r="VJ195" s="29"/>
      <c r="VK195" s="29"/>
      <c r="VL195" s="29"/>
      <c r="VM195" s="29"/>
      <c r="VN195" s="29"/>
      <c r="VO195" s="29"/>
      <c r="VP195" s="29"/>
      <c r="VQ195" s="29"/>
      <c r="VR195" s="29"/>
      <c r="VS195" s="29"/>
      <c r="VT195" s="29"/>
      <c r="VU195" s="29"/>
    </row>
    <row r="196" spans="1:593" s="30" customFormat="1" ht="15.75" hidden="1" customHeight="1" x14ac:dyDescent="0.2">
      <c r="A196" s="25" t="s">
        <v>103</v>
      </c>
      <c r="B196" s="41" t="s">
        <v>552</v>
      </c>
      <c r="C196" s="26" t="s">
        <v>105</v>
      </c>
      <c r="D196" s="24" t="s">
        <v>710</v>
      </c>
      <c r="E196" s="24" t="s">
        <v>711</v>
      </c>
      <c r="F196" s="31">
        <v>37005</v>
      </c>
      <c r="G196" s="24" t="s">
        <v>712</v>
      </c>
      <c r="H196" s="24" t="s">
        <v>139</v>
      </c>
      <c r="I196" s="24">
        <v>8</v>
      </c>
      <c r="J196" s="24" t="s">
        <v>713</v>
      </c>
      <c r="K196" s="24" t="s">
        <v>714</v>
      </c>
      <c r="L196" s="27">
        <v>999823964</v>
      </c>
      <c r="M196" s="28" t="s">
        <v>112</v>
      </c>
      <c r="N196" s="28"/>
      <c r="O196" s="27"/>
      <c r="P196" s="27"/>
      <c r="Q196" s="33">
        <f t="shared" si="11"/>
        <v>0</v>
      </c>
      <c r="R196" s="34">
        <f t="shared" si="13"/>
        <v>42</v>
      </c>
      <c r="S196" s="28"/>
      <c r="T196" s="27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7"/>
      <c r="BT196" s="27"/>
      <c r="BU196" s="27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  <c r="QR196" s="29"/>
      <c r="QS196" s="29"/>
      <c r="QT196" s="29"/>
      <c r="QU196" s="29"/>
      <c r="QV196" s="29"/>
      <c r="QW196" s="29"/>
      <c r="QX196" s="29"/>
      <c r="QY196" s="29"/>
      <c r="QZ196" s="29"/>
      <c r="RA196" s="29"/>
      <c r="RB196" s="29"/>
      <c r="RC196" s="29"/>
      <c r="RD196" s="29"/>
      <c r="RE196" s="29"/>
      <c r="RF196" s="29"/>
      <c r="RG196" s="29"/>
      <c r="RH196" s="29"/>
      <c r="RI196" s="29"/>
      <c r="RJ196" s="29"/>
      <c r="RK196" s="29"/>
      <c r="RL196" s="29"/>
      <c r="RM196" s="29"/>
      <c r="RN196" s="29"/>
      <c r="RO196" s="29"/>
      <c r="RP196" s="29"/>
      <c r="RQ196" s="29"/>
      <c r="RR196" s="29"/>
      <c r="RS196" s="29"/>
      <c r="RT196" s="29"/>
      <c r="RU196" s="29"/>
      <c r="RV196" s="29"/>
      <c r="RW196" s="29"/>
      <c r="RX196" s="29"/>
      <c r="RY196" s="29"/>
      <c r="RZ196" s="29"/>
      <c r="SA196" s="29"/>
      <c r="SB196" s="29"/>
      <c r="SC196" s="29"/>
      <c r="SD196" s="29"/>
      <c r="SE196" s="29"/>
      <c r="SF196" s="29"/>
      <c r="SG196" s="29"/>
      <c r="SH196" s="29"/>
      <c r="SI196" s="29"/>
      <c r="SJ196" s="29"/>
      <c r="SK196" s="29"/>
      <c r="SL196" s="29"/>
      <c r="SM196" s="29"/>
      <c r="SN196" s="29"/>
      <c r="SO196" s="29"/>
      <c r="SP196" s="29"/>
      <c r="SQ196" s="29"/>
      <c r="SR196" s="29"/>
      <c r="SS196" s="29"/>
      <c r="ST196" s="29"/>
      <c r="SU196" s="29"/>
      <c r="SV196" s="29"/>
      <c r="SW196" s="29"/>
      <c r="SX196" s="29"/>
      <c r="SY196" s="29"/>
      <c r="SZ196" s="29"/>
      <c r="TA196" s="29"/>
      <c r="TB196" s="29"/>
      <c r="TC196" s="29"/>
      <c r="TD196" s="29"/>
      <c r="TE196" s="29"/>
      <c r="TF196" s="29"/>
      <c r="TG196" s="29"/>
      <c r="TH196" s="29"/>
      <c r="TI196" s="29"/>
      <c r="TJ196" s="29"/>
      <c r="TK196" s="29"/>
      <c r="TL196" s="29"/>
      <c r="TM196" s="29"/>
      <c r="TN196" s="29"/>
      <c r="TO196" s="29"/>
      <c r="TP196" s="29"/>
      <c r="TQ196" s="29"/>
      <c r="TR196" s="29"/>
      <c r="TS196" s="29"/>
      <c r="TT196" s="29"/>
      <c r="TU196" s="29"/>
      <c r="TV196" s="29"/>
      <c r="TW196" s="29"/>
      <c r="TX196" s="29"/>
      <c r="TY196" s="29"/>
      <c r="TZ196" s="29"/>
      <c r="UA196" s="29"/>
      <c r="UB196" s="29"/>
      <c r="UC196" s="29"/>
      <c r="UD196" s="29"/>
      <c r="UE196" s="29"/>
      <c r="UF196" s="29"/>
      <c r="UG196" s="29"/>
      <c r="UH196" s="29"/>
      <c r="UI196" s="29"/>
      <c r="UJ196" s="29"/>
      <c r="UK196" s="29"/>
      <c r="UL196" s="29"/>
      <c r="UM196" s="29"/>
      <c r="UN196" s="29"/>
      <c r="UO196" s="29"/>
      <c r="UP196" s="29"/>
      <c r="UQ196" s="29"/>
      <c r="UR196" s="29"/>
      <c r="US196" s="29"/>
      <c r="UT196" s="29"/>
      <c r="UU196" s="29"/>
      <c r="UV196" s="29"/>
      <c r="UW196" s="29"/>
      <c r="UX196" s="29"/>
      <c r="UY196" s="29"/>
      <c r="UZ196" s="29"/>
      <c r="VA196" s="29"/>
      <c r="VB196" s="29"/>
      <c r="VC196" s="29"/>
      <c r="VD196" s="29"/>
      <c r="VE196" s="29"/>
      <c r="VF196" s="29"/>
      <c r="VG196" s="29"/>
      <c r="VH196" s="29"/>
      <c r="VI196" s="29"/>
      <c r="VJ196" s="29"/>
      <c r="VK196" s="29"/>
      <c r="VL196" s="29"/>
      <c r="VM196" s="29"/>
      <c r="VN196" s="29"/>
      <c r="VO196" s="29"/>
      <c r="VP196" s="29"/>
      <c r="VQ196" s="29"/>
      <c r="VR196" s="29"/>
      <c r="VS196" s="29"/>
      <c r="VT196" s="29"/>
      <c r="VU196" s="29"/>
    </row>
    <row r="197" spans="1:593" s="30" customFormat="1" ht="15.75" hidden="1" customHeight="1" x14ac:dyDescent="0.2">
      <c r="A197" s="25" t="s">
        <v>103</v>
      </c>
      <c r="B197" s="41" t="s">
        <v>552</v>
      </c>
      <c r="C197" s="26" t="s">
        <v>105</v>
      </c>
      <c r="D197" s="24" t="s">
        <v>715</v>
      </c>
      <c r="E197" s="24" t="s">
        <v>716</v>
      </c>
      <c r="F197" s="24"/>
      <c r="G197" s="24" t="s">
        <v>717</v>
      </c>
      <c r="H197" s="24" t="s">
        <v>269</v>
      </c>
      <c r="I197" s="24">
        <v>3</v>
      </c>
      <c r="J197" s="24" t="s">
        <v>270</v>
      </c>
      <c r="K197" s="24" t="s">
        <v>271</v>
      </c>
      <c r="L197" s="27">
        <v>999798446</v>
      </c>
      <c r="M197" s="28" t="s">
        <v>112</v>
      </c>
      <c r="N197" s="28"/>
      <c r="O197" s="27"/>
      <c r="P197" s="27"/>
      <c r="Q197" s="33">
        <f t="shared" si="11"/>
        <v>0</v>
      </c>
      <c r="R197" s="34">
        <f t="shared" si="13"/>
        <v>42</v>
      </c>
      <c r="S197" s="28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7"/>
      <c r="BT197" s="27"/>
      <c r="BU197" s="27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  <c r="QR197" s="29"/>
      <c r="QS197" s="29"/>
      <c r="QT197" s="29"/>
      <c r="QU197" s="29"/>
      <c r="QV197" s="29"/>
      <c r="QW197" s="29"/>
      <c r="QX197" s="29"/>
      <c r="QY197" s="29"/>
      <c r="QZ197" s="29"/>
      <c r="RA197" s="29"/>
      <c r="RB197" s="29"/>
      <c r="RC197" s="29"/>
      <c r="RD197" s="29"/>
      <c r="RE197" s="29"/>
      <c r="RF197" s="29"/>
      <c r="RG197" s="29"/>
      <c r="RH197" s="29"/>
      <c r="RI197" s="29"/>
      <c r="RJ197" s="29"/>
      <c r="RK197" s="29"/>
      <c r="RL197" s="29"/>
      <c r="RM197" s="29"/>
      <c r="RN197" s="29"/>
      <c r="RO197" s="29"/>
      <c r="RP197" s="29"/>
      <c r="RQ197" s="29"/>
      <c r="RR197" s="29"/>
      <c r="RS197" s="29"/>
      <c r="RT197" s="29"/>
      <c r="RU197" s="29"/>
      <c r="RV197" s="29"/>
      <c r="RW197" s="29"/>
      <c r="RX197" s="29"/>
      <c r="RY197" s="29"/>
      <c r="RZ197" s="29"/>
      <c r="SA197" s="29"/>
      <c r="SB197" s="29"/>
      <c r="SC197" s="29"/>
      <c r="SD197" s="29"/>
      <c r="SE197" s="29"/>
      <c r="SF197" s="29"/>
      <c r="SG197" s="29"/>
      <c r="SH197" s="29"/>
      <c r="SI197" s="29"/>
      <c r="SJ197" s="29"/>
      <c r="SK197" s="29"/>
      <c r="SL197" s="29"/>
      <c r="SM197" s="29"/>
      <c r="SN197" s="29"/>
      <c r="SO197" s="29"/>
      <c r="SP197" s="29"/>
      <c r="SQ197" s="29"/>
      <c r="SR197" s="29"/>
      <c r="SS197" s="29"/>
      <c r="ST197" s="29"/>
      <c r="SU197" s="29"/>
      <c r="SV197" s="29"/>
      <c r="SW197" s="29"/>
      <c r="SX197" s="29"/>
      <c r="SY197" s="29"/>
      <c r="SZ197" s="29"/>
      <c r="TA197" s="29"/>
      <c r="TB197" s="29"/>
      <c r="TC197" s="29"/>
      <c r="TD197" s="29"/>
      <c r="TE197" s="29"/>
      <c r="TF197" s="29"/>
      <c r="TG197" s="29"/>
      <c r="TH197" s="29"/>
      <c r="TI197" s="29"/>
      <c r="TJ197" s="29"/>
      <c r="TK197" s="29"/>
      <c r="TL197" s="29"/>
      <c r="TM197" s="29"/>
      <c r="TN197" s="29"/>
      <c r="TO197" s="29"/>
      <c r="TP197" s="29"/>
      <c r="TQ197" s="29"/>
      <c r="TR197" s="29"/>
      <c r="TS197" s="29"/>
      <c r="TT197" s="29"/>
      <c r="TU197" s="29"/>
      <c r="TV197" s="29"/>
      <c r="TW197" s="29"/>
      <c r="TX197" s="29"/>
      <c r="TY197" s="29"/>
      <c r="TZ197" s="29"/>
      <c r="UA197" s="29"/>
      <c r="UB197" s="29"/>
      <c r="UC197" s="29"/>
      <c r="UD197" s="29"/>
      <c r="UE197" s="29"/>
      <c r="UF197" s="29"/>
      <c r="UG197" s="29"/>
      <c r="UH197" s="29"/>
      <c r="UI197" s="29"/>
      <c r="UJ197" s="29"/>
      <c r="UK197" s="29"/>
      <c r="UL197" s="29"/>
      <c r="UM197" s="29"/>
      <c r="UN197" s="29"/>
      <c r="UO197" s="29"/>
      <c r="UP197" s="29"/>
      <c r="UQ197" s="29"/>
      <c r="UR197" s="29"/>
      <c r="US197" s="29"/>
      <c r="UT197" s="29"/>
      <c r="UU197" s="29"/>
      <c r="UV197" s="29"/>
      <c r="UW197" s="29"/>
      <c r="UX197" s="29"/>
      <c r="UY197" s="29"/>
      <c r="UZ197" s="29"/>
      <c r="VA197" s="29"/>
      <c r="VB197" s="29"/>
      <c r="VC197" s="29"/>
      <c r="VD197" s="29"/>
      <c r="VE197" s="29"/>
      <c r="VF197" s="29"/>
      <c r="VG197" s="29"/>
      <c r="VH197" s="29"/>
      <c r="VI197" s="29"/>
      <c r="VJ197" s="29"/>
      <c r="VK197" s="29"/>
      <c r="VL197" s="29"/>
      <c r="VM197" s="29"/>
      <c r="VN197" s="29"/>
      <c r="VO197" s="29"/>
      <c r="VP197" s="29"/>
      <c r="VQ197" s="29"/>
      <c r="VR197" s="29"/>
      <c r="VS197" s="29"/>
      <c r="VT197" s="29"/>
      <c r="VU197" s="29"/>
    </row>
    <row r="198" spans="1:593" s="30" customFormat="1" ht="15.75" hidden="1" customHeight="1" x14ac:dyDescent="0.2">
      <c r="A198" s="25" t="s">
        <v>103</v>
      </c>
      <c r="B198" s="41" t="s">
        <v>552</v>
      </c>
      <c r="C198" s="26" t="s">
        <v>105</v>
      </c>
      <c r="D198" s="24" t="s">
        <v>540</v>
      </c>
      <c r="E198" s="24" t="s">
        <v>718</v>
      </c>
      <c r="F198" s="24"/>
      <c r="G198" s="24" t="s">
        <v>719</v>
      </c>
      <c r="H198" s="24" t="s">
        <v>109</v>
      </c>
      <c r="I198" s="24">
        <v>6</v>
      </c>
      <c r="J198" s="24" t="s">
        <v>253</v>
      </c>
      <c r="K198" s="24" t="s">
        <v>254</v>
      </c>
      <c r="L198" s="27">
        <v>999793944</v>
      </c>
      <c r="M198" s="28" t="s">
        <v>112</v>
      </c>
      <c r="N198" s="28"/>
      <c r="O198" s="27"/>
      <c r="P198" s="27"/>
      <c r="Q198" s="33">
        <f t="shared" si="11"/>
        <v>0</v>
      </c>
      <c r="R198" s="34">
        <f t="shared" si="13"/>
        <v>42</v>
      </c>
      <c r="S198" s="28"/>
      <c r="T198" s="27"/>
      <c r="U198" s="27"/>
      <c r="V198" s="27"/>
      <c r="W198" s="27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7"/>
      <c r="BT198" s="27"/>
      <c r="BU198" s="27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  <c r="QR198" s="29"/>
      <c r="QS198" s="29"/>
      <c r="QT198" s="29"/>
      <c r="QU198" s="29"/>
      <c r="QV198" s="29"/>
      <c r="QW198" s="29"/>
      <c r="QX198" s="29"/>
      <c r="QY198" s="29"/>
      <c r="QZ198" s="29"/>
      <c r="RA198" s="29"/>
      <c r="RB198" s="29"/>
      <c r="RC198" s="29"/>
      <c r="RD198" s="29"/>
      <c r="RE198" s="29"/>
      <c r="RF198" s="29"/>
      <c r="RG198" s="29"/>
      <c r="RH198" s="29"/>
      <c r="RI198" s="29"/>
      <c r="RJ198" s="29"/>
      <c r="RK198" s="29"/>
      <c r="RL198" s="29"/>
      <c r="RM198" s="29"/>
      <c r="RN198" s="29"/>
      <c r="RO198" s="29"/>
      <c r="RP198" s="29"/>
      <c r="RQ198" s="29"/>
      <c r="RR198" s="29"/>
      <c r="RS198" s="29"/>
      <c r="RT198" s="29"/>
      <c r="RU198" s="29"/>
      <c r="RV198" s="29"/>
      <c r="RW198" s="29"/>
      <c r="RX198" s="29"/>
      <c r="RY198" s="29"/>
      <c r="RZ198" s="29"/>
      <c r="SA198" s="29"/>
      <c r="SB198" s="29"/>
      <c r="SC198" s="29"/>
      <c r="SD198" s="29"/>
      <c r="SE198" s="29"/>
      <c r="SF198" s="29"/>
      <c r="SG198" s="29"/>
      <c r="SH198" s="29"/>
      <c r="SI198" s="29"/>
      <c r="SJ198" s="29"/>
      <c r="SK198" s="29"/>
      <c r="SL198" s="29"/>
      <c r="SM198" s="29"/>
      <c r="SN198" s="29"/>
      <c r="SO198" s="29"/>
      <c r="SP198" s="29"/>
      <c r="SQ198" s="29"/>
      <c r="SR198" s="29"/>
      <c r="SS198" s="29"/>
      <c r="ST198" s="29"/>
      <c r="SU198" s="29"/>
      <c r="SV198" s="29"/>
      <c r="SW198" s="29"/>
      <c r="SX198" s="29"/>
      <c r="SY198" s="29"/>
      <c r="SZ198" s="29"/>
      <c r="TA198" s="29"/>
      <c r="TB198" s="29"/>
      <c r="TC198" s="29"/>
      <c r="TD198" s="29"/>
      <c r="TE198" s="29"/>
      <c r="TF198" s="29"/>
      <c r="TG198" s="29"/>
      <c r="TH198" s="29"/>
      <c r="TI198" s="29"/>
      <c r="TJ198" s="29"/>
      <c r="TK198" s="29"/>
      <c r="TL198" s="29"/>
      <c r="TM198" s="29"/>
      <c r="TN198" s="29"/>
      <c r="TO198" s="29"/>
      <c r="TP198" s="29"/>
      <c r="TQ198" s="29"/>
      <c r="TR198" s="29"/>
      <c r="TS198" s="29"/>
      <c r="TT198" s="29"/>
      <c r="TU198" s="29"/>
      <c r="TV198" s="29"/>
      <c r="TW198" s="29"/>
      <c r="TX198" s="29"/>
      <c r="TY198" s="29"/>
      <c r="TZ198" s="29"/>
      <c r="UA198" s="29"/>
      <c r="UB198" s="29"/>
      <c r="UC198" s="29"/>
      <c r="UD198" s="29"/>
      <c r="UE198" s="29"/>
      <c r="UF198" s="29"/>
      <c r="UG198" s="29"/>
      <c r="UH198" s="29"/>
      <c r="UI198" s="29"/>
      <c r="UJ198" s="29"/>
      <c r="UK198" s="29"/>
      <c r="UL198" s="29"/>
      <c r="UM198" s="29"/>
      <c r="UN198" s="29"/>
      <c r="UO198" s="29"/>
      <c r="UP198" s="29"/>
      <c r="UQ198" s="29"/>
      <c r="UR198" s="29"/>
      <c r="US198" s="29"/>
      <c r="UT198" s="29"/>
      <c r="UU198" s="29"/>
      <c r="UV198" s="29"/>
      <c r="UW198" s="29"/>
      <c r="UX198" s="29"/>
      <c r="UY198" s="29"/>
      <c r="UZ198" s="29"/>
      <c r="VA198" s="29"/>
      <c r="VB198" s="29"/>
      <c r="VC198" s="29"/>
      <c r="VD198" s="29"/>
      <c r="VE198" s="29"/>
      <c r="VF198" s="29"/>
      <c r="VG198" s="29"/>
      <c r="VH198" s="29"/>
      <c r="VI198" s="29"/>
      <c r="VJ198" s="29"/>
      <c r="VK198" s="29"/>
      <c r="VL198" s="29"/>
      <c r="VM198" s="29"/>
      <c r="VN198" s="29"/>
      <c r="VO198" s="29"/>
      <c r="VP198" s="29"/>
      <c r="VQ198" s="29"/>
      <c r="VR198" s="29"/>
      <c r="VS198" s="29"/>
      <c r="VT198" s="29"/>
      <c r="VU198" s="29"/>
    </row>
    <row r="199" spans="1:593" s="30" customFormat="1" ht="15.75" hidden="1" customHeight="1" x14ac:dyDescent="0.2">
      <c r="A199" s="25" t="s">
        <v>103</v>
      </c>
      <c r="B199" s="41" t="s">
        <v>552</v>
      </c>
      <c r="C199" s="26" t="s">
        <v>105</v>
      </c>
      <c r="D199" s="24" t="s">
        <v>720</v>
      </c>
      <c r="E199" s="24" t="s">
        <v>721</v>
      </c>
      <c r="F199" s="24"/>
      <c r="G199" s="24" t="s">
        <v>722</v>
      </c>
      <c r="H199" s="24" t="s">
        <v>116</v>
      </c>
      <c r="I199" s="25">
        <v>2</v>
      </c>
      <c r="J199" s="24" t="s">
        <v>373</v>
      </c>
      <c r="K199" s="24" t="s">
        <v>723</v>
      </c>
      <c r="L199" s="27">
        <v>999780036</v>
      </c>
      <c r="M199" s="28" t="s">
        <v>112</v>
      </c>
      <c r="N199" s="28"/>
      <c r="O199" s="27"/>
      <c r="P199" s="27"/>
      <c r="Q199" s="33">
        <f t="shared" ref="Q199:Q230" si="14">SUM(T199:ED199)</f>
        <v>0</v>
      </c>
      <c r="R199" s="34">
        <f t="shared" si="13"/>
        <v>42</v>
      </c>
      <c r="S199" s="28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7"/>
      <c r="BT199" s="27"/>
      <c r="BU199" s="27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</row>
    <row r="200" spans="1:593" s="30" customFormat="1" ht="15.75" hidden="1" customHeight="1" x14ac:dyDescent="0.2">
      <c r="A200" s="25" t="s">
        <v>103</v>
      </c>
      <c r="B200" s="41" t="s">
        <v>552</v>
      </c>
      <c r="C200" s="26" t="s">
        <v>105</v>
      </c>
      <c r="D200" s="24" t="s">
        <v>724</v>
      </c>
      <c r="E200" s="24" t="s">
        <v>428</v>
      </c>
      <c r="F200" s="24"/>
      <c r="G200" s="24" t="s">
        <v>725</v>
      </c>
      <c r="H200" s="24" t="s">
        <v>169</v>
      </c>
      <c r="I200" s="25">
        <v>2</v>
      </c>
      <c r="J200" s="24" t="s">
        <v>598</v>
      </c>
      <c r="K200" s="24" t="s">
        <v>599</v>
      </c>
      <c r="L200" s="27">
        <v>999817121</v>
      </c>
      <c r="M200" s="28" t="s">
        <v>112</v>
      </c>
      <c r="N200" s="28"/>
      <c r="O200" s="27"/>
      <c r="P200" s="27"/>
      <c r="Q200" s="33">
        <f t="shared" si="14"/>
        <v>0</v>
      </c>
      <c r="R200" s="34">
        <f t="shared" si="13"/>
        <v>42</v>
      </c>
      <c r="S200" s="28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7"/>
      <c r="BT200" s="27"/>
      <c r="BU200" s="27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</row>
    <row r="201" spans="1:593" s="30" customFormat="1" ht="15.75" hidden="1" customHeight="1" x14ac:dyDescent="0.2">
      <c r="A201" s="25" t="s">
        <v>103</v>
      </c>
      <c r="B201" s="41" t="s">
        <v>552</v>
      </c>
      <c r="C201" s="26" t="s">
        <v>105</v>
      </c>
      <c r="D201" s="24" t="s">
        <v>406</v>
      </c>
      <c r="E201" s="24" t="s">
        <v>726</v>
      </c>
      <c r="F201" s="31">
        <v>37374</v>
      </c>
      <c r="G201" s="24" t="s">
        <v>727</v>
      </c>
      <c r="H201" s="24" t="s">
        <v>169</v>
      </c>
      <c r="I201" s="25">
        <v>2</v>
      </c>
      <c r="J201" s="24" t="s">
        <v>728</v>
      </c>
      <c r="K201" s="24" t="s">
        <v>729</v>
      </c>
      <c r="L201" s="27">
        <v>999902192</v>
      </c>
      <c r="M201" s="28" t="s">
        <v>112</v>
      </c>
      <c r="N201" s="28"/>
      <c r="O201" s="27"/>
      <c r="P201" s="27"/>
      <c r="Q201" s="33">
        <f t="shared" si="14"/>
        <v>0</v>
      </c>
      <c r="R201" s="34">
        <f t="shared" si="13"/>
        <v>42</v>
      </c>
      <c r="S201" s="28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7"/>
      <c r="BT201" s="27"/>
      <c r="BU201" s="27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</row>
    <row r="202" spans="1:593" s="30" customFormat="1" ht="15.75" hidden="1" customHeight="1" x14ac:dyDescent="0.2">
      <c r="A202" s="25" t="s">
        <v>103</v>
      </c>
      <c r="B202" s="41" t="s">
        <v>552</v>
      </c>
      <c r="C202" s="26" t="s">
        <v>105</v>
      </c>
      <c r="D202" s="24" t="s">
        <v>730</v>
      </c>
      <c r="E202" s="24" t="s">
        <v>731</v>
      </c>
      <c r="F202" s="24"/>
      <c r="G202" s="24" t="s">
        <v>429</v>
      </c>
      <c r="H202" s="24" t="s">
        <v>116</v>
      </c>
      <c r="I202" s="25">
        <v>2</v>
      </c>
      <c r="J202" s="24" t="s">
        <v>395</v>
      </c>
      <c r="K202" s="24" t="s">
        <v>732</v>
      </c>
      <c r="L202" s="27">
        <v>999718854</v>
      </c>
      <c r="M202" s="28" t="s">
        <v>112</v>
      </c>
      <c r="N202" s="28"/>
      <c r="O202" s="27"/>
      <c r="P202" s="27"/>
      <c r="Q202" s="33">
        <f t="shared" si="14"/>
        <v>0</v>
      </c>
      <c r="R202" s="34">
        <f t="shared" si="13"/>
        <v>42</v>
      </c>
      <c r="S202" s="28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7"/>
      <c r="BT202" s="27"/>
      <c r="BU202" s="27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</row>
    <row r="203" spans="1:593" s="30" customFormat="1" ht="15.75" hidden="1" customHeight="1" x14ac:dyDescent="0.2">
      <c r="A203" s="25" t="s">
        <v>103</v>
      </c>
      <c r="B203" s="41" t="s">
        <v>552</v>
      </c>
      <c r="C203" s="26" t="s">
        <v>105</v>
      </c>
      <c r="D203" s="24" t="s">
        <v>733</v>
      </c>
      <c r="E203" s="24" t="s">
        <v>731</v>
      </c>
      <c r="F203" s="24"/>
      <c r="G203" s="24" t="s">
        <v>734</v>
      </c>
      <c r="H203" s="24" t="s">
        <v>116</v>
      </c>
      <c r="I203" s="25">
        <v>2</v>
      </c>
      <c r="J203" s="24" t="s">
        <v>395</v>
      </c>
      <c r="K203" s="24" t="s">
        <v>735</v>
      </c>
      <c r="L203" s="27">
        <v>999900676</v>
      </c>
      <c r="M203" s="28" t="s">
        <v>112</v>
      </c>
      <c r="N203" s="28"/>
      <c r="O203" s="27"/>
      <c r="P203" s="27"/>
      <c r="Q203" s="33">
        <f t="shared" si="14"/>
        <v>0</v>
      </c>
      <c r="R203" s="34">
        <f t="shared" si="13"/>
        <v>42</v>
      </c>
      <c r="S203" s="28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7"/>
      <c r="BT203" s="27"/>
      <c r="BU203" s="27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</row>
    <row r="204" spans="1:593" s="30" customFormat="1" ht="15.75" hidden="1" customHeight="1" x14ac:dyDescent="0.2">
      <c r="A204" s="25" t="s">
        <v>103</v>
      </c>
      <c r="B204" s="41" t="s">
        <v>552</v>
      </c>
      <c r="C204" s="26" t="s">
        <v>105</v>
      </c>
      <c r="D204" s="24" t="s">
        <v>379</v>
      </c>
      <c r="E204" s="24" t="s">
        <v>380</v>
      </c>
      <c r="F204" s="24"/>
      <c r="G204" s="24" t="s">
        <v>381</v>
      </c>
      <c r="H204" s="24" t="s">
        <v>382</v>
      </c>
      <c r="I204" s="24">
        <v>3</v>
      </c>
      <c r="J204" s="24" t="s">
        <v>383</v>
      </c>
      <c r="K204" s="24" t="s">
        <v>384</v>
      </c>
      <c r="L204" s="27">
        <v>999881254</v>
      </c>
      <c r="M204" s="28" t="s">
        <v>112</v>
      </c>
      <c r="N204" s="28"/>
      <c r="O204" s="27"/>
      <c r="P204" s="27"/>
      <c r="Q204" s="33">
        <f t="shared" si="14"/>
        <v>0</v>
      </c>
      <c r="R204" s="34">
        <f t="shared" si="13"/>
        <v>42</v>
      </c>
      <c r="S204" s="28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7"/>
      <c r="BT204" s="27"/>
      <c r="BU204" s="27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</row>
    <row r="205" spans="1:593" s="30" customFormat="1" ht="15.75" hidden="1" customHeight="1" x14ac:dyDescent="0.2">
      <c r="A205" s="25" t="s">
        <v>103</v>
      </c>
      <c r="B205" s="41" t="s">
        <v>552</v>
      </c>
      <c r="C205" s="26" t="s">
        <v>105</v>
      </c>
      <c r="D205" s="24" t="s">
        <v>705</v>
      </c>
      <c r="E205" s="24" t="s">
        <v>284</v>
      </c>
      <c r="F205" s="24"/>
      <c r="G205" s="24" t="s">
        <v>403</v>
      </c>
      <c r="H205" s="24" t="s">
        <v>116</v>
      </c>
      <c r="I205" s="25">
        <v>2</v>
      </c>
      <c r="J205" s="24" t="s">
        <v>404</v>
      </c>
      <c r="K205" s="24" t="s">
        <v>405</v>
      </c>
      <c r="L205" s="27">
        <v>999876641</v>
      </c>
      <c r="M205" s="28" t="s">
        <v>112</v>
      </c>
      <c r="N205" s="28"/>
      <c r="O205" s="27"/>
      <c r="P205" s="27"/>
      <c r="Q205" s="33">
        <f t="shared" si="14"/>
        <v>0</v>
      </c>
      <c r="R205" s="34">
        <f t="shared" si="13"/>
        <v>42</v>
      </c>
      <c r="S205" s="28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7"/>
      <c r="BT205" s="27"/>
      <c r="BU205" s="27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</row>
    <row r="206" spans="1:593" s="30" customFormat="1" ht="15.75" hidden="1" customHeight="1" x14ac:dyDescent="0.2">
      <c r="A206" s="25" t="s">
        <v>103</v>
      </c>
      <c r="B206" s="41" t="s">
        <v>552</v>
      </c>
      <c r="C206" s="26" t="s">
        <v>105</v>
      </c>
      <c r="D206" s="24" t="s">
        <v>715</v>
      </c>
      <c r="E206" s="24" t="s">
        <v>736</v>
      </c>
      <c r="F206" s="31">
        <v>37594</v>
      </c>
      <c r="G206" s="24" t="s">
        <v>372</v>
      </c>
      <c r="H206" s="24" t="s">
        <v>116</v>
      </c>
      <c r="I206" s="25">
        <v>2</v>
      </c>
      <c r="J206" s="24" t="s">
        <v>737</v>
      </c>
      <c r="K206" s="24" t="s">
        <v>738</v>
      </c>
      <c r="L206" s="27">
        <v>999892238</v>
      </c>
      <c r="M206" s="28" t="s">
        <v>112</v>
      </c>
      <c r="N206" s="28"/>
      <c r="O206" s="27"/>
      <c r="P206" s="27"/>
      <c r="Q206" s="33">
        <f t="shared" si="14"/>
        <v>0</v>
      </c>
      <c r="R206" s="34">
        <f t="shared" si="13"/>
        <v>42</v>
      </c>
      <c r="S206" s="28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7"/>
      <c r="BT206" s="27"/>
      <c r="BU206" s="27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</row>
    <row r="207" spans="1:593" s="30" customFormat="1" ht="15.75" hidden="1" customHeight="1" x14ac:dyDescent="0.2">
      <c r="A207" s="25" t="s">
        <v>103</v>
      </c>
      <c r="B207" s="41" t="s">
        <v>552</v>
      </c>
      <c r="C207" s="26" t="s">
        <v>105</v>
      </c>
      <c r="D207" s="24" t="s">
        <v>739</v>
      </c>
      <c r="E207" s="24" t="s">
        <v>740</v>
      </c>
      <c r="F207" s="24"/>
      <c r="G207" s="24" t="s">
        <v>741</v>
      </c>
      <c r="H207" s="24" t="s">
        <v>116</v>
      </c>
      <c r="I207" s="25">
        <v>2</v>
      </c>
      <c r="J207" s="24" t="s">
        <v>395</v>
      </c>
      <c r="K207" s="24"/>
      <c r="L207" s="27">
        <v>999726305</v>
      </c>
      <c r="M207" s="28" t="s">
        <v>112</v>
      </c>
      <c r="N207" s="28"/>
      <c r="O207" s="27"/>
      <c r="P207" s="27"/>
      <c r="Q207" s="33">
        <f t="shared" si="14"/>
        <v>0</v>
      </c>
      <c r="R207" s="34">
        <f t="shared" si="13"/>
        <v>42</v>
      </c>
      <c r="S207" s="28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7"/>
      <c r="BT207" s="27"/>
      <c r="BU207" s="27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</row>
    <row r="208" spans="1:593" s="30" customFormat="1" ht="15.75" hidden="1" customHeight="1" x14ac:dyDescent="0.2">
      <c r="A208" s="25" t="s">
        <v>103</v>
      </c>
      <c r="B208" s="41" t="s">
        <v>552</v>
      </c>
      <c r="C208" s="26" t="s">
        <v>105</v>
      </c>
      <c r="D208" s="24" t="s">
        <v>172</v>
      </c>
      <c r="E208" s="24" t="s">
        <v>173</v>
      </c>
      <c r="F208" s="31">
        <v>37227</v>
      </c>
      <c r="G208" s="24" t="s">
        <v>513</v>
      </c>
      <c r="H208" s="24" t="s">
        <v>116</v>
      </c>
      <c r="I208" s="25">
        <v>2</v>
      </c>
      <c r="J208" s="24" t="s">
        <v>514</v>
      </c>
      <c r="K208" s="24" t="s">
        <v>515</v>
      </c>
      <c r="L208" s="27">
        <v>999808906</v>
      </c>
      <c r="M208" s="28" t="s">
        <v>112</v>
      </c>
      <c r="N208" s="28"/>
      <c r="O208" s="27"/>
      <c r="P208" s="27"/>
      <c r="Q208" s="33">
        <f t="shared" si="14"/>
        <v>0</v>
      </c>
      <c r="R208" s="34">
        <f t="shared" si="13"/>
        <v>42</v>
      </c>
      <c r="S208" s="28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7"/>
      <c r="BT208" s="27"/>
      <c r="BU208" s="27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</row>
    <row r="209" spans="1:188" s="30" customFormat="1" ht="15.75" hidden="1" customHeight="1" x14ac:dyDescent="0.2">
      <c r="A209" s="25" t="s">
        <v>103</v>
      </c>
      <c r="B209" s="41" t="s">
        <v>552</v>
      </c>
      <c r="C209" s="26" t="s">
        <v>105</v>
      </c>
      <c r="D209" s="24" t="s">
        <v>742</v>
      </c>
      <c r="E209" s="24" t="s">
        <v>743</v>
      </c>
      <c r="F209" s="24"/>
      <c r="G209" s="24" t="s">
        <v>744</v>
      </c>
      <c r="H209" s="24" t="s">
        <v>310</v>
      </c>
      <c r="I209" s="24">
        <v>5</v>
      </c>
      <c r="J209" s="24" t="s">
        <v>745</v>
      </c>
      <c r="K209" s="24" t="s">
        <v>746</v>
      </c>
      <c r="L209" s="27">
        <v>999725726</v>
      </c>
      <c r="M209" s="28" t="s">
        <v>112</v>
      </c>
      <c r="N209" s="28"/>
      <c r="O209" s="27"/>
      <c r="P209" s="27"/>
      <c r="Q209" s="33">
        <f t="shared" si="14"/>
        <v>0</v>
      </c>
      <c r="R209" s="34">
        <f t="shared" si="13"/>
        <v>42</v>
      </c>
      <c r="S209" s="28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7"/>
      <c r="BT209" s="27"/>
      <c r="BU209" s="27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</row>
    <row r="210" spans="1:188" s="30" customFormat="1" ht="15.75" hidden="1" customHeight="1" x14ac:dyDescent="0.2">
      <c r="A210" s="25" t="s">
        <v>103</v>
      </c>
      <c r="B210" s="41" t="s">
        <v>552</v>
      </c>
      <c r="C210" s="26" t="s">
        <v>105</v>
      </c>
      <c r="D210" s="24" t="s">
        <v>307</v>
      </c>
      <c r="E210" s="24" t="s">
        <v>747</v>
      </c>
      <c r="F210" s="24"/>
      <c r="G210" s="24" t="s">
        <v>748</v>
      </c>
      <c r="H210" s="24" t="s">
        <v>351</v>
      </c>
      <c r="I210" s="25">
        <v>2</v>
      </c>
      <c r="J210" s="24" t="s">
        <v>749</v>
      </c>
      <c r="K210" s="24"/>
      <c r="L210" s="27">
        <v>999014427</v>
      </c>
      <c r="M210" s="28" t="s">
        <v>112</v>
      </c>
      <c r="N210" s="28"/>
      <c r="O210" s="27"/>
      <c r="P210" s="27"/>
      <c r="Q210" s="33">
        <f t="shared" si="14"/>
        <v>0</v>
      </c>
      <c r="R210" s="34">
        <f t="shared" si="13"/>
        <v>42</v>
      </c>
      <c r="S210" s="28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7"/>
      <c r="BT210" s="27"/>
      <c r="BU210" s="27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</row>
    <row r="211" spans="1:188" s="30" customFormat="1" ht="15.75" hidden="1" customHeight="1" x14ac:dyDescent="0.2">
      <c r="A211" s="25" t="s">
        <v>103</v>
      </c>
      <c r="B211" s="41" t="s">
        <v>552</v>
      </c>
      <c r="C211" s="26" t="s">
        <v>105</v>
      </c>
      <c r="D211" s="24" t="s">
        <v>423</v>
      </c>
      <c r="E211" s="24" t="s">
        <v>424</v>
      </c>
      <c r="F211" s="31">
        <v>37520</v>
      </c>
      <c r="G211" s="24" t="s">
        <v>425</v>
      </c>
      <c r="H211" s="24" t="s">
        <v>426</v>
      </c>
      <c r="I211" s="24">
        <v>7</v>
      </c>
      <c r="J211" s="24"/>
      <c r="K211" s="24"/>
      <c r="L211" s="27">
        <v>999874296</v>
      </c>
      <c r="M211" s="28" t="s">
        <v>112</v>
      </c>
      <c r="N211" s="28"/>
      <c r="O211" s="27"/>
      <c r="P211" s="27"/>
      <c r="Q211" s="33">
        <f t="shared" si="14"/>
        <v>0</v>
      </c>
      <c r="R211" s="34">
        <f t="shared" si="13"/>
        <v>42</v>
      </c>
      <c r="S211" s="28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7"/>
      <c r="BT211" s="27"/>
      <c r="BU211" s="27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</row>
    <row r="212" spans="1:188" s="30" customFormat="1" ht="15.75" hidden="1" customHeight="1" x14ac:dyDescent="0.2">
      <c r="A212" s="25" t="s">
        <v>103</v>
      </c>
      <c r="B212" s="41" t="s">
        <v>552</v>
      </c>
      <c r="C212" s="26" t="s">
        <v>105</v>
      </c>
      <c r="D212" s="24" t="s">
        <v>516</v>
      </c>
      <c r="E212" s="24" t="s">
        <v>517</v>
      </c>
      <c r="F212" s="24"/>
      <c r="G212" s="24" t="s">
        <v>518</v>
      </c>
      <c r="H212" s="24" t="s">
        <v>316</v>
      </c>
      <c r="I212" s="24">
        <v>7</v>
      </c>
      <c r="J212" s="24" t="s">
        <v>519</v>
      </c>
      <c r="K212" s="24" t="s">
        <v>520</v>
      </c>
      <c r="L212" s="27">
        <v>999847847</v>
      </c>
      <c r="M212" s="28" t="s">
        <v>112</v>
      </c>
      <c r="N212" s="28"/>
      <c r="O212" s="27"/>
      <c r="P212" s="27"/>
      <c r="Q212" s="33">
        <f t="shared" si="14"/>
        <v>0</v>
      </c>
      <c r="R212" s="34">
        <f t="shared" si="13"/>
        <v>42</v>
      </c>
      <c r="S212" s="28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7"/>
      <c r="BT212" s="27"/>
      <c r="BU212" s="27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</row>
    <row r="213" spans="1:188" s="30" customFormat="1" ht="15.75" hidden="1" customHeight="1" x14ac:dyDescent="0.2">
      <c r="A213" s="25" t="s">
        <v>103</v>
      </c>
      <c r="B213" s="41" t="s">
        <v>552</v>
      </c>
      <c r="C213" s="26" t="s">
        <v>105</v>
      </c>
      <c r="D213" s="24" t="s">
        <v>750</v>
      </c>
      <c r="E213" s="24" t="s">
        <v>751</v>
      </c>
      <c r="F213" s="24"/>
      <c r="G213" s="24" t="s">
        <v>752</v>
      </c>
      <c r="H213" s="24" t="s">
        <v>169</v>
      </c>
      <c r="I213" s="25">
        <v>2</v>
      </c>
      <c r="J213" s="24" t="s">
        <v>753</v>
      </c>
      <c r="K213" s="24" t="s">
        <v>754</v>
      </c>
      <c r="L213" s="27">
        <v>999799023</v>
      </c>
      <c r="M213" s="28" t="s">
        <v>112</v>
      </c>
      <c r="N213" s="28"/>
      <c r="O213" s="27"/>
      <c r="P213" s="27"/>
      <c r="Q213" s="33">
        <f t="shared" si="14"/>
        <v>0</v>
      </c>
      <c r="R213" s="34">
        <f t="shared" si="13"/>
        <v>42</v>
      </c>
      <c r="S213" s="28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7"/>
      <c r="BT213" s="27"/>
      <c r="BU213" s="27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</row>
    <row r="214" spans="1:188" s="30" customFormat="1" ht="15.75" hidden="1" customHeight="1" x14ac:dyDescent="0.2">
      <c r="A214" s="25" t="s">
        <v>103</v>
      </c>
      <c r="B214" s="41" t="s">
        <v>552</v>
      </c>
      <c r="C214" s="26" t="s">
        <v>105</v>
      </c>
      <c r="D214" s="24" t="s">
        <v>174</v>
      </c>
      <c r="E214" s="24" t="s">
        <v>175</v>
      </c>
      <c r="F214" s="31">
        <v>37390</v>
      </c>
      <c r="G214" s="24" t="s">
        <v>176</v>
      </c>
      <c r="H214" s="24" t="s">
        <v>177</v>
      </c>
      <c r="I214" s="24">
        <v>3</v>
      </c>
      <c r="J214" s="24" t="s">
        <v>178</v>
      </c>
      <c r="K214" s="24" t="s">
        <v>179</v>
      </c>
      <c r="L214" s="27">
        <v>999851570</v>
      </c>
      <c r="M214" s="28" t="s">
        <v>112</v>
      </c>
      <c r="N214" s="28"/>
      <c r="O214" s="27"/>
      <c r="P214" s="27"/>
      <c r="Q214" s="33">
        <f t="shared" si="14"/>
        <v>0</v>
      </c>
      <c r="R214" s="34">
        <f t="shared" si="13"/>
        <v>42</v>
      </c>
      <c r="S214" s="28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7"/>
      <c r="BT214" s="27"/>
      <c r="BU214" s="27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</row>
    <row r="215" spans="1:188" s="30" customFormat="1" ht="15.75" hidden="1" customHeight="1" x14ac:dyDescent="0.2">
      <c r="A215" s="25" t="s">
        <v>103</v>
      </c>
      <c r="B215" s="41" t="s">
        <v>552</v>
      </c>
      <c r="C215" s="26" t="s">
        <v>105</v>
      </c>
      <c r="D215" s="24" t="s">
        <v>400</v>
      </c>
      <c r="E215" s="24" t="s">
        <v>388</v>
      </c>
      <c r="F215" s="31">
        <v>37273</v>
      </c>
      <c r="G215" s="24" t="s">
        <v>434</v>
      </c>
      <c r="H215" s="24" t="s">
        <v>109</v>
      </c>
      <c r="I215" s="24">
        <v>6</v>
      </c>
      <c r="J215" s="24" t="s">
        <v>435</v>
      </c>
      <c r="K215" s="24" t="s">
        <v>436</v>
      </c>
      <c r="L215" s="27">
        <v>999850856</v>
      </c>
      <c r="M215" s="28" t="s">
        <v>112</v>
      </c>
      <c r="N215" s="28"/>
      <c r="O215" s="27"/>
      <c r="P215" s="27"/>
      <c r="Q215" s="33">
        <f t="shared" si="14"/>
        <v>0</v>
      </c>
      <c r="R215" s="34">
        <f t="shared" si="13"/>
        <v>42</v>
      </c>
      <c r="S215" s="28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7"/>
      <c r="BT215" s="27"/>
      <c r="BU215" s="27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</row>
    <row r="216" spans="1:188" s="30" customFormat="1" ht="15.75" hidden="1" customHeight="1" x14ac:dyDescent="0.2">
      <c r="A216" s="25" t="s">
        <v>103</v>
      </c>
      <c r="B216" s="41" t="s">
        <v>552</v>
      </c>
      <c r="C216" s="26" t="s">
        <v>105</v>
      </c>
      <c r="D216" s="24" t="s">
        <v>456</v>
      </c>
      <c r="E216" s="24" t="s">
        <v>755</v>
      </c>
      <c r="F216" s="24"/>
      <c r="G216" s="24" t="s">
        <v>756</v>
      </c>
      <c r="H216" s="24" t="s">
        <v>606</v>
      </c>
      <c r="I216" s="24">
        <v>7</v>
      </c>
      <c r="J216" s="24" t="s">
        <v>757</v>
      </c>
      <c r="K216" s="24" t="s">
        <v>758</v>
      </c>
      <c r="L216" s="27">
        <v>999713085</v>
      </c>
      <c r="M216" s="28" t="s">
        <v>112</v>
      </c>
      <c r="N216" s="28"/>
      <c r="O216" s="27"/>
      <c r="P216" s="27"/>
      <c r="Q216" s="33">
        <f t="shared" si="14"/>
        <v>0</v>
      </c>
      <c r="R216" s="34">
        <f t="shared" si="13"/>
        <v>42</v>
      </c>
      <c r="S216" s="28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7"/>
      <c r="BT216" s="27"/>
      <c r="BU216" s="27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</row>
    <row r="217" spans="1:188" s="30" customFormat="1" ht="15.75" hidden="1" customHeight="1" x14ac:dyDescent="0.2">
      <c r="A217" s="25" t="s">
        <v>103</v>
      </c>
      <c r="B217" s="41" t="s">
        <v>552</v>
      </c>
      <c r="C217" s="26" t="s">
        <v>105</v>
      </c>
      <c r="D217" s="24" t="s">
        <v>759</v>
      </c>
      <c r="E217" s="24" t="s">
        <v>760</v>
      </c>
      <c r="F217" s="24"/>
      <c r="G217" s="24" t="s">
        <v>761</v>
      </c>
      <c r="H217" s="24" t="s">
        <v>139</v>
      </c>
      <c r="I217" s="24">
        <v>8</v>
      </c>
      <c r="J217" s="24" t="s">
        <v>488</v>
      </c>
      <c r="K217" s="24" t="s">
        <v>489</v>
      </c>
      <c r="L217" s="27">
        <v>999876479</v>
      </c>
      <c r="M217" s="28" t="s">
        <v>112</v>
      </c>
      <c r="N217" s="28"/>
      <c r="O217" s="27"/>
      <c r="P217" s="27"/>
      <c r="Q217" s="33">
        <f t="shared" si="14"/>
        <v>0</v>
      </c>
      <c r="R217" s="34">
        <f t="shared" si="13"/>
        <v>42</v>
      </c>
      <c r="S217" s="28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7"/>
      <c r="BT217" s="27"/>
      <c r="BU217" s="27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</row>
    <row r="218" spans="1:188" s="30" customFormat="1" ht="15.75" hidden="1" customHeight="1" x14ac:dyDescent="0.2">
      <c r="A218" s="25" t="s">
        <v>103</v>
      </c>
      <c r="B218" s="41" t="s">
        <v>552</v>
      </c>
      <c r="C218" s="26" t="s">
        <v>105</v>
      </c>
      <c r="D218" s="24" t="s">
        <v>423</v>
      </c>
      <c r="E218" s="24" t="s">
        <v>762</v>
      </c>
      <c r="F218" s="31">
        <v>37614</v>
      </c>
      <c r="G218" s="24" t="s">
        <v>763</v>
      </c>
      <c r="H218" s="24" t="s">
        <v>764</v>
      </c>
      <c r="I218" s="24">
        <v>3</v>
      </c>
      <c r="J218" s="24" t="s">
        <v>765</v>
      </c>
      <c r="K218" s="24" t="s">
        <v>766</v>
      </c>
      <c r="L218" s="27">
        <v>999889097</v>
      </c>
      <c r="M218" s="28" t="s">
        <v>112</v>
      </c>
      <c r="N218" s="28"/>
      <c r="O218" s="27"/>
      <c r="P218" s="27"/>
      <c r="Q218" s="33">
        <f t="shared" si="14"/>
        <v>0</v>
      </c>
      <c r="R218" s="34">
        <f t="shared" si="13"/>
        <v>42</v>
      </c>
      <c r="S218" s="28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7"/>
      <c r="BT218" s="27"/>
      <c r="BU218" s="27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</row>
    <row r="219" spans="1:188" s="30" customFormat="1" ht="15.75" hidden="1" customHeight="1" x14ac:dyDescent="0.2">
      <c r="A219" s="25" t="s">
        <v>103</v>
      </c>
      <c r="B219" s="41" t="s">
        <v>552</v>
      </c>
      <c r="C219" s="26" t="s">
        <v>105</v>
      </c>
      <c r="D219" s="24" t="s">
        <v>400</v>
      </c>
      <c r="E219" s="24" t="s">
        <v>767</v>
      </c>
      <c r="F219" s="24"/>
      <c r="G219" s="24" t="s">
        <v>768</v>
      </c>
      <c r="H219" s="24" t="s">
        <v>116</v>
      </c>
      <c r="I219" s="25">
        <v>2</v>
      </c>
      <c r="J219" s="24" t="s">
        <v>769</v>
      </c>
      <c r="K219" s="24" t="s">
        <v>770</v>
      </c>
      <c r="L219" s="27">
        <v>999864724</v>
      </c>
      <c r="M219" s="28" t="s">
        <v>112</v>
      </c>
      <c r="N219" s="28"/>
      <c r="O219" s="27"/>
      <c r="P219" s="27"/>
      <c r="Q219" s="33">
        <f t="shared" si="14"/>
        <v>0</v>
      </c>
      <c r="R219" s="34">
        <f t="shared" si="13"/>
        <v>42</v>
      </c>
      <c r="S219" s="28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7"/>
      <c r="BT219" s="27"/>
      <c r="BU219" s="27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</row>
    <row r="220" spans="1:188" s="30" customFormat="1" ht="15.75" hidden="1" customHeight="1" x14ac:dyDescent="0.2">
      <c r="A220" s="25" t="s">
        <v>103</v>
      </c>
      <c r="B220" s="41" t="s">
        <v>552</v>
      </c>
      <c r="C220" s="26" t="s">
        <v>105</v>
      </c>
      <c r="D220" s="24" t="s">
        <v>771</v>
      </c>
      <c r="E220" s="24" t="s">
        <v>772</v>
      </c>
      <c r="F220" s="24"/>
      <c r="G220" s="24" t="s">
        <v>773</v>
      </c>
      <c r="H220" s="24" t="s">
        <v>133</v>
      </c>
      <c r="I220" s="24">
        <v>1</v>
      </c>
      <c r="J220" s="24" t="s">
        <v>214</v>
      </c>
      <c r="K220" s="24"/>
      <c r="L220" s="27">
        <v>999897368</v>
      </c>
      <c r="M220" s="28" t="s">
        <v>112</v>
      </c>
      <c r="N220" s="28"/>
      <c r="O220" s="27"/>
      <c r="P220" s="27"/>
      <c r="Q220" s="33">
        <f t="shared" si="14"/>
        <v>0</v>
      </c>
      <c r="R220" s="34">
        <f t="shared" si="13"/>
        <v>42</v>
      </c>
      <c r="S220" s="28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7"/>
      <c r="BT220" s="27"/>
      <c r="BU220" s="27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</row>
    <row r="221" spans="1:188" s="30" customFormat="1" ht="15.75" hidden="1" customHeight="1" x14ac:dyDescent="0.2">
      <c r="A221" s="25" t="s">
        <v>103</v>
      </c>
      <c r="B221" s="41" t="s">
        <v>552</v>
      </c>
      <c r="C221" s="26" t="s">
        <v>105</v>
      </c>
      <c r="D221" s="24" t="s">
        <v>774</v>
      </c>
      <c r="E221" s="24" t="s">
        <v>775</v>
      </c>
      <c r="F221" s="31">
        <v>37179</v>
      </c>
      <c r="G221" s="24" t="s">
        <v>776</v>
      </c>
      <c r="H221" s="24" t="s">
        <v>275</v>
      </c>
      <c r="I221" s="24">
        <v>3</v>
      </c>
      <c r="J221" s="24" t="s">
        <v>777</v>
      </c>
      <c r="K221" s="24" t="s">
        <v>778</v>
      </c>
      <c r="L221" s="27">
        <v>999873792</v>
      </c>
      <c r="M221" s="28" t="s">
        <v>112</v>
      </c>
      <c r="N221" s="28"/>
      <c r="O221" s="27"/>
      <c r="P221" s="27"/>
      <c r="Q221" s="33">
        <f t="shared" si="14"/>
        <v>0</v>
      </c>
      <c r="R221" s="34">
        <f t="shared" si="13"/>
        <v>42</v>
      </c>
      <c r="S221" s="28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7"/>
      <c r="BT221" s="27"/>
      <c r="BU221" s="27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</row>
    <row r="222" spans="1:188" s="30" customFormat="1" ht="15.75" hidden="1" customHeight="1" x14ac:dyDescent="0.2">
      <c r="A222" s="25" t="s">
        <v>103</v>
      </c>
      <c r="B222" s="41" t="s">
        <v>552</v>
      </c>
      <c r="C222" s="26" t="s">
        <v>105</v>
      </c>
      <c r="D222" s="24" t="s">
        <v>783</v>
      </c>
      <c r="E222" s="24" t="s">
        <v>784</v>
      </c>
      <c r="F222" s="24"/>
      <c r="G222" s="24" t="s">
        <v>785</v>
      </c>
      <c r="H222" s="24" t="s">
        <v>109</v>
      </c>
      <c r="I222" s="24">
        <v>6</v>
      </c>
      <c r="J222" s="24" t="s">
        <v>525</v>
      </c>
      <c r="K222" s="24" t="s">
        <v>786</v>
      </c>
      <c r="L222" s="27">
        <v>999856984</v>
      </c>
      <c r="M222" s="28" t="s">
        <v>112</v>
      </c>
      <c r="N222" s="28"/>
      <c r="O222" s="27"/>
      <c r="P222" s="27"/>
      <c r="Q222" s="33">
        <f t="shared" si="14"/>
        <v>0</v>
      </c>
      <c r="R222" s="34">
        <f t="shared" si="13"/>
        <v>42</v>
      </c>
      <c r="S222" s="28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7"/>
      <c r="BT222" s="27"/>
      <c r="BU222" s="27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</row>
    <row r="223" spans="1:188" s="30" customFormat="1" ht="15.75" hidden="1" customHeight="1" x14ac:dyDescent="0.2">
      <c r="A223" s="25" t="s">
        <v>103</v>
      </c>
      <c r="B223" s="41" t="s">
        <v>552</v>
      </c>
      <c r="C223" s="26" t="s">
        <v>105</v>
      </c>
      <c r="D223" s="24" t="s">
        <v>522</v>
      </c>
      <c r="E223" s="24" t="s">
        <v>523</v>
      </c>
      <c r="F223" s="31">
        <v>37456</v>
      </c>
      <c r="G223" s="24" t="s">
        <v>524</v>
      </c>
      <c r="H223" s="24" t="s">
        <v>109</v>
      </c>
      <c r="I223" s="24">
        <v>6</v>
      </c>
      <c r="J223" s="24" t="s">
        <v>525</v>
      </c>
      <c r="K223" s="24" t="s">
        <v>526</v>
      </c>
      <c r="L223" s="27">
        <v>999869785</v>
      </c>
      <c r="M223" s="28" t="s">
        <v>112</v>
      </c>
      <c r="N223" s="28"/>
      <c r="O223" s="27"/>
      <c r="P223" s="27"/>
      <c r="Q223" s="33">
        <f t="shared" si="14"/>
        <v>0</v>
      </c>
      <c r="R223" s="34">
        <f t="shared" si="13"/>
        <v>42</v>
      </c>
      <c r="S223" s="28"/>
      <c r="T223" s="27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7"/>
      <c r="BT223" s="27"/>
      <c r="BU223" s="27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</row>
    <row r="224" spans="1:188" s="30" customFormat="1" ht="15.75" hidden="1" customHeight="1" x14ac:dyDescent="0.2">
      <c r="A224" s="25" t="s">
        <v>103</v>
      </c>
      <c r="B224" s="41" t="s">
        <v>552</v>
      </c>
      <c r="C224" s="26" t="s">
        <v>105</v>
      </c>
      <c r="D224" s="24" t="s">
        <v>787</v>
      </c>
      <c r="E224" s="24" t="s">
        <v>788</v>
      </c>
      <c r="F224" s="31">
        <v>37174</v>
      </c>
      <c r="G224" s="24" t="s">
        <v>434</v>
      </c>
      <c r="H224" s="24" t="s">
        <v>109</v>
      </c>
      <c r="I224" s="24">
        <v>6</v>
      </c>
      <c r="J224" s="24" t="s">
        <v>162</v>
      </c>
      <c r="K224" s="24" t="s">
        <v>163</v>
      </c>
      <c r="L224" s="27">
        <v>999875094</v>
      </c>
      <c r="M224" s="28" t="s">
        <v>112</v>
      </c>
      <c r="N224" s="28"/>
      <c r="O224" s="27"/>
      <c r="P224" s="27"/>
      <c r="Q224" s="33">
        <f t="shared" si="14"/>
        <v>0</v>
      </c>
      <c r="R224" s="34">
        <f t="shared" si="13"/>
        <v>42</v>
      </c>
      <c r="S224" s="28"/>
      <c r="T224" s="27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7"/>
      <c r="BT224" s="27"/>
      <c r="BU224" s="27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</row>
    <row r="225" spans="1:593" s="30" customFormat="1" ht="15.75" hidden="1" customHeight="1" x14ac:dyDescent="0.2">
      <c r="A225" s="25" t="s">
        <v>103</v>
      </c>
      <c r="B225" s="41" t="s">
        <v>552</v>
      </c>
      <c r="C225" s="26" t="s">
        <v>105</v>
      </c>
      <c r="D225" s="24" t="s">
        <v>527</v>
      </c>
      <c r="E225" s="24" t="s">
        <v>528</v>
      </c>
      <c r="F225" s="31">
        <v>37064</v>
      </c>
      <c r="G225" s="24" t="s">
        <v>529</v>
      </c>
      <c r="H225" s="24" t="s">
        <v>122</v>
      </c>
      <c r="I225" s="24">
        <v>4</v>
      </c>
      <c r="J225" s="24" t="s">
        <v>328</v>
      </c>
      <c r="K225" s="24" t="s">
        <v>329</v>
      </c>
      <c r="L225" s="27">
        <v>999827712</v>
      </c>
      <c r="M225" s="28" t="s">
        <v>112</v>
      </c>
      <c r="N225" s="28"/>
      <c r="O225" s="27"/>
      <c r="P225" s="27"/>
      <c r="Q225" s="33">
        <f t="shared" si="14"/>
        <v>0</v>
      </c>
      <c r="R225" s="34">
        <f t="shared" si="13"/>
        <v>42</v>
      </c>
      <c r="S225" s="28"/>
      <c r="T225" s="27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7"/>
      <c r="BT225" s="27"/>
      <c r="BU225" s="27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</row>
    <row r="226" spans="1:593" s="30" customFormat="1" ht="15.75" hidden="1" customHeight="1" x14ac:dyDescent="0.2">
      <c r="A226" s="25" t="s">
        <v>103</v>
      </c>
      <c r="B226" s="41" t="s">
        <v>552</v>
      </c>
      <c r="C226" s="26" t="s">
        <v>105</v>
      </c>
      <c r="D226" s="24" t="s">
        <v>789</v>
      </c>
      <c r="E226" s="24" t="s">
        <v>790</v>
      </c>
      <c r="F226" s="24"/>
      <c r="G226" s="24" t="s">
        <v>791</v>
      </c>
      <c r="H226" s="24" t="s">
        <v>310</v>
      </c>
      <c r="I226" s="24">
        <v>5</v>
      </c>
      <c r="J226" s="24" t="s">
        <v>792</v>
      </c>
      <c r="K226" s="24" t="s">
        <v>793</v>
      </c>
      <c r="L226" s="27">
        <v>999716606</v>
      </c>
      <c r="M226" s="28" t="s">
        <v>112</v>
      </c>
      <c r="N226" s="28"/>
      <c r="O226" s="27"/>
      <c r="P226" s="27"/>
      <c r="Q226" s="33">
        <f t="shared" si="14"/>
        <v>0</v>
      </c>
      <c r="R226" s="34">
        <f t="shared" ref="R226:R236" si="15">RANK(Q226,$Q$129:$Q$236)</f>
        <v>42</v>
      </c>
      <c r="S226" s="28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7"/>
      <c r="BT226" s="27"/>
      <c r="BU226" s="27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</row>
    <row r="227" spans="1:593" s="30" customFormat="1" ht="15.75" hidden="1" customHeight="1" x14ac:dyDescent="0.2">
      <c r="A227" s="25" t="s">
        <v>103</v>
      </c>
      <c r="B227" s="41" t="s">
        <v>552</v>
      </c>
      <c r="C227" s="26" t="s">
        <v>105</v>
      </c>
      <c r="D227" s="24" t="s">
        <v>303</v>
      </c>
      <c r="E227" s="24" t="s">
        <v>797</v>
      </c>
      <c r="F227" s="31">
        <v>37606</v>
      </c>
      <c r="G227" s="24" t="s">
        <v>492</v>
      </c>
      <c r="H227" s="24" t="s">
        <v>145</v>
      </c>
      <c r="I227" s="25">
        <v>2</v>
      </c>
      <c r="J227" s="24" t="s">
        <v>798</v>
      </c>
      <c r="K227" s="24" t="s">
        <v>799</v>
      </c>
      <c r="L227" s="27">
        <v>999776383</v>
      </c>
      <c r="M227" s="28" t="s">
        <v>112</v>
      </c>
      <c r="N227" s="28"/>
      <c r="O227" s="27"/>
      <c r="P227" s="27"/>
      <c r="Q227" s="33">
        <f t="shared" si="14"/>
        <v>0</v>
      </c>
      <c r="R227" s="34">
        <f t="shared" si="15"/>
        <v>42</v>
      </c>
      <c r="S227" s="28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7"/>
      <c r="BT227" s="27"/>
      <c r="BU227" s="27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</row>
    <row r="228" spans="1:593" s="30" customFormat="1" ht="15.75" hidden="1" customHeight="1" x14ac:dyDescent="0.2">
      <c r="A228" s="25" t="s">
        <v>103</v>
      </c>
      <c r="B228" s="41" t="s">
        <v>552</v>
      </c>
      <c r="C228" s="26" t="s">
        <v>105</v>
      </c>
      <c r="D228" s="24" t="s">
        <v>340</v>
      </c>
      <c r="E228" s="24" t="s">
        <v>341</v>
      </c>
      <c r="F228" s="31">
        <v>37068</v>
      </c>
      <c r="G228" s="24" t="s">
        <v>342</v>
      </c>
      <c r="H228" s="24" t="s">
        <v>109</v>
      </c>
      <c r="I228" s="24">
        <v>6</v>
      </c>
      <c r="J228" s="24" t="s">
        <v>110</v>
      </c>
      <c r="K228" s="24" t="s">
        <v>111</v>
      </c>
      <c r="L228" s="27">
        <v>999853378</v>
      </c>
      <c r="M228" s="28" t="s">
        <v>112</v>
      </c>
      <c r="N228" s="28"/>
      <c r="O228" s="27"/>
      <c r="P228" s="27"/>
      <c r="Q228" s="33">
        <f t="shared" si="14"/>
        <v>0</v>
      </c>
      <c r="R228" s="34">
        <f t="shared" si="15"/>
        <v>42</v>
      </c>
      <c r="S228" s="28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7"/>
      <c r="BT228" s="27"/>
      <c r="BU228" s="27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</row>
    <row r="229" spans="1:593" s="30" customFormat="1" ht="15.75" hidden="1" customHeight="1" x14ac:dyDescent="0.2">
      <c r="A229" s="25" t="s">
        <v>103</v>
      </c>
      <c r="B229" s="41" t="s">
        <v>552</v>
      </c>
      <c r="C229" s="26" t="s">
        <v>105</v>
      </c>
      <c r="D229" s="24" t="s">
        <v>800</v>
      </c>
      <c r="E229" s="24" t="s">
        <v>801</v>
      </c>
      <c r="F229" s="24"/>
      <c r="G229" s="24" t="s">
        <v>802</v>
      </c>
      <c r="H229" s="24" t="s">
        <v>200</v>
      </c>
      <c r="I229" s="24">
        <v>8</v>
      </c>
      <c r="J229" s="24" t="s">
        <v>222</v>
      </c>
      <c r="K229" s="24" t="s">
        <v>228</v>
      </c>
      <c r="L229" s="27">
        <v>999829270</v>
      </c>
      <c r="M229" s="28" t="s">
        <v>112</v>
      </c>
      <c r="N229" s="28"/>
      <c r="O229" s="27"/>
      <c r="P229" s="27"/>
      <c r="Q229" s="33">
        <f t="shared" si="14"/>
        <v>0</v>
      </c>
      <c r="R229" s="34">
        <f t="shared" si="15"/>
        <v>42</v>
      </c>
      <c r="S229" s="28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7"/>
      <c r="BT229" s="27"/>
      <c r="BU229" s="27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</row>
    <row r="230" spans="1:593" s="30" customFormat="1" ht="15.75" hidden="1" customHeight="1" x14ac:dyDescent="0.2">
      <c r="A230" s="25" t="s">
        <v>103</v>
      </c>
      <c r="B230" s="41" t="s">
        <v>552</v>
      </c>
      <c r="C230" s="26" t="s">
        <v>105</v>
      </c>
      <c r="D230" s="24" t="s">
        <v>803</v>
      </c>
      <c r="E230" s="24" t="s">
        <v>804</v>
      </c>
      <c r="F230" s="24"/>
      <c r="G230" s="24" t="s">
        <v>693</v>
      </c>
      <c r="H230" s="24" t="s">
        <v>122</v>
      </c>
      <c r="I230" s="24">
        <v>4</v>
      </c>
      <c r="J230" s="24" t="s">
        <v>694</v>
      </c>
      <c r="K230" s="24" t="s">
        <v>695</v>
      </c>
      <c r="L230" s="27">
        <v>999796782</v>
      </c>
      <c r="M230" s="28" t="s">
        <v>112</v>
      </c>
      <c r="N230" s="28"/>
      <c r="O230" s="27"/>
      <c r="P230" s="27"/>
      <c r="Q230" s="33">
        <f t="shared" si="14"/>
        <v>0</v>
      </c>
      <c r="R230" s="34">
        <f t="shared" si="15"/>
        <v>42</v>
      </c>
      <c r="S230" s="28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7"/>
      <c r="BT230" s="27"/>
      <c r="BU230" s="27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</row>
    <row r="231" spans="1:593" s="30" customFormat="1" ht="15.75" hidden="1" customHeight="1" x14ac:dyDescent="0.2">
      <c r="A231" s="25" t="s">
        <v>103</v>
      </c>
      <c r="B231" s="41" t="s">
        <v>552</v>
      </c>
      <c r="C231" s="26" t="s">
        <v>105</v>
      </c>
      <c r="D231" s="24" t="s">
        <v>540</v>
      </c>
      <c r="E231" s="24" t="s">
        <v>541</v>
      </c>
      <c r="F231" s="24"/>
      <c r="G231" s="24" t="s">
        <v>542</v>
      </c>
      <c r="H231" s="24" t="s">
        <v>133</v>
      </c>
      <c r="I231" s="24">
        <v>1</v>
      </c>
      <c r="J231" s="24" t="s">
        <v>543</v>
      </c>
      <c r="K231" s="24" t="s">
        <v>135</v>
      </c>
      <c r="L231" s="27">
        <v>999857862</v>
      </c>
      <c r="M231" s="28" t="s">
        <v>112</v>
      </c>
      <c r="N231" s="28"/>
      <c r="O231" s="27"/>
      <c r="P231" s="27"/>
      <c r="Q231" s="33">
        <f t="shared" ref="Q231:Q236" si="16">SUM(T231:ED231)</f>
        <v>0</v>
      </c>
      <c r="R231" s="34">
        <f t="shared" si="15"/>
        <v>42</v>
      </c>
      <c r="S231" s="28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7"/>
      <c r="BT231" s="27"/>
      <c r="BU231" s="27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</row>
    <row r="232" spans="1:593" s="30" customFormat="1" ht="15.75" hidden="1" customHeight="1" x14ac:dyDescent="0.2">
      <c r="A232" s="25" t="s">
        <v>103</v>
      </c>
      <c r="B232" s="41" t="s">
        <v>552</v>
      </c>
      <c r="C232" s="26" t="s">
        <v>105</v>
      </c>
      <c r="D232" s="24" t="s">
        <v>810</v>
      </c>
      <c r="E232" s="24" t="s">
        <v>811</v>
      </c>
      <c r="F232" s="24"/>
      <c r="G232" s="24" t="s">
        <v>812</v>
      </c>
      <c r="H232" s="24" t="s">
        <v>426</v>
      </c>
      <c r="I232" s="24">
        <v>7</v>
      </c>
      <c r="J232" s="24" t="s">
        <v>813</v>
      </c>
      <c r="K232" s="24" t="s">
        <v>814</v>
      </c>
      <c r="L232" s="27">
        <v>999726577</v>
      </c>
      <c r="M232" s="28" t="s">
        <v>112</v>
      </c>
      <c r="N232" s="28"/>
      <c r="O232" s="27"/>
      <c r="P232" s="27"/>
      <c r="Q232" s="33">
        <f t="shared" si="16"/>
        <v>0</v>
      </c>
      <c r="R232" s="34">
        <f t="shared" si="15"/>
        <v>42</v>
      </c>
      <c r="S232" s="28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7"/>
      <c r="BT232" s="27"/>
      <c r="BU232" s="27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</row>
    <row r="233" spans="1:593" s="30" customFormat="1" ht="15.75" hidden="1" customHeight="1" x14ac:dyDescent="0.2">
      <c r="A233" s="25" t="s">
        <v>103</v>
      </c>
      <c r="B233" s="41" t="s">
        <v>552</v>
      </c>
      <c r="C233" s="26" t="s">
        <v>105</v>
      </c>
      <c r="D233" s="24" t="s">
        <v>531</v>
      </c>
      <c r="E233" s="24" t="s">
        <v>815</v>
      </c>
      <c r="F233" s="24"/>
      <c r="G233" s="24" t="s">
        <v>816</v>
      </c>
      <c r="H233" s="24" t="s">
        <v>817</v>
      </c>
      <c r="I233" s="24">
        <v>6</v>
      </c>
      <c r="J233" s="24" t="s">
        <v>713</v>
      </c>
      <c r="K233" s="24" t="s">
        <v>243</v>
      </c>
      <c r="L233" s="27">
        <v>999892326</v>
      </c>
      <c r="M233" s="28" t="s">
        <v>112</v>
      </c>
      <c r="N233" s="28"/>
      <c r="O233" s="27"/>
      <c r="P233" s="27"/>
      <c r="Q233" s="33">
        <f t="shared" si="16"/>
        <v>0</v>
      </c>
      <c r="R233" s="34">
        <f t="shared" si="15"/>
        <v>42</v>
      </c>
      <c r="S233" s="28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7"/>
      <c r="BT233" s="27"/>
      <c r="BU233" s="27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</row>
    <row r="234" spans="1:593" s="30" customFormat="1" ht="15.75" hidden="1" customHeight="1" x14ac:dyDescent="0.2">
      <c r="A234" s="25" t="s">
        <v>103</v>
      </c>
      <c r="B234" s="41" t="s">
        <v>552</v>
      </c>
      <c r="C234" s="26" t="s">
        <v>105</v>
      </c>
      <c r="D234" s="24" t="s">
        <v>818</v>
      </c>
      <c r="E234" s="24" t="s">
        <v>819</v>
      </c>
      <c r="F234" s="24"/>
      <c r="G234" s="24" t="s">
        <v>820</v>
      </c>
      <c r="H234" s="24" t="s">
        <v>280</v>
      </c>
      <c r="I234" s="24">
        <v>6</v>
      </c>
      <c r="J234" s="24" t="s">
        <v>281</v>
      </c>
      <c r="K234" s="24" t="s">
        <v>821</v>
      </c>
      <c r="L234" s="27">
        <v>999870066</v>
      </c>
      <c r="M234" s="28" t="s">
        <v>112</v>
      </c>
      <c r="N234" s="28"/>
      <c r="O234" s="27"/>
      <c r="P234" s="27"/>
      <c r="Q234" s="33">
        <f t="shared" si="16"/>
        <v>0</v>
      </c>
      <c r="R234" s="34">
        <f t="shared" si="15"/>
        <v>42</v>
      </c>
      <c r="S234" s="28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7"/>
      <c r="BT234" s="27"/>
      <c r="BU234" s="27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  <c r="PF234" s="25"/>
      <c r="PG234" s="25"/>
      <c r="PH234" s="25"/>
      <c r="PI234" s="25"/>
      <c r="PJ234" s="25"/>
      <c r="PK234" s="25"/>
      <c r="PL234" s="25"/>
      <c r="PM234" s="25"/>
      <c r="PN234" s="25"/>
      <c r="PO234" s="25"/>
      <c r="PP234" s="25"/>
      <c r="PQ234" s="25"/>
      <c r="PR234" s="25"/>
      <c r="PS234" s="25"/>
      <c r="PT234" s="25"/>
      <c r="PU234" s="25"/>
      <c r="PV234" s="25"/>
      <c r="PW234" s="25"/>
      <c r="PX234" s="25"/>
      <c r="PY234" s="25"/>
      <c r="PZ234" s="25"/>
      <c r="QA234" s="25"/>
      <c r="QB234" s="25"/>
      <c r="QC234" s="25"/>
      <c r="QD234" s="25"/>
      <c r="QE234" s="25"/>
      <c r="QF234" s="25"/>
      <c r="QG234" s="25"/>
      <c r="QH234" s="25"/>
      <c r="QI234" s="25"/>
      <c r="QJ234" s="25"/>
      <c r="QK234" s="25"/>
      <c r="QL234" s="25"/>
      <c r="QM234" s="25"/>
      <c r="QN234" s="25"/>
      <c r="QO234" s="25"/>
      <c r="QP234" s="25"/>
      <c r="QQ234" s="25"/>
      <c r="QR234" s="25"/>
      <c r="QS234" s="25"/>
      <c r="QT234" s="25"/>
      <c r="QU234" s="25"/>
      <c r="QV234" s="25"/>
      <c r="QW234" s="25"/>
      <c r="QX234" s="25"/>
      <c r="QY234" s="25"/>
      <c r="QZ234" s="25"/>
      <c r="RA234" s="25"/>
      <c r="RB234" s="25"/>
      <c r="RC234" s="25"/>
      <c r="RD234" s="25"/>
      <c r="RE234" s="25"/>
      <c r="RF234" s="25"/>
      <c r="RG234" s="25"/>
      <c r="RH234" s="25"/>
      <c r="RI234" s="25"/>
      <c r="RJ234" s="25"/>
      <c r="RK234" s="25"/>
      <c r="RL234" s="25"/>
      <c r="RM234" s="25"/>
      <c r="RN234" s="25"/>
      <c r="RO234" s="25"/>
      <c r="RP234" s="25"/>
      <c r="RQ234" s="25"/>
      <c r="RR234" s="25"/>
      <c r="RS234" s="25"/>
      <c r="RT234" s="25"/>
      <c r="RU234" s="25"/>
      <c r="RV234" s="25"/>
      <c r="RW234" s="25"/>
      <c r="RX234" s="25"/>
      <c r="RY234" s="25"/>
      <c r="RZ234" s="25"/>
      <c r="SA234" s="25"/>
      <c r="SB234" s="25"/>
      <c r="SC234" s="25"/>
      <c r="SD234" s="25"/>
      <c r="SE234" s="25"/>
      <c r="SF234" s="25"/>
      <c r="SG234" s="25"/>
      <c r="SH234" s="25"/>
      <c r="SI234" s="25"/>
      <c r="SJ234" s="25"/>
      <c r="SK234" s="25"/>
      <c r="SL234" s="25"/>
      <c r="SM234" s="25"/>
      <c r="SN234" s="25"/>
      <c r="SO234" s="25"/>
      <c r="SP234" s="25"/>
      <c r="SQ234" s="25"/>
      <c r="SR234" s="25"/>
      <c r="SS234" s="25"/>
      <c r="ST234" s="25"/>
      <c r="SU234" s="25"/>
      <c r="SV234" s="25"/>
      <c r="SW234" s="25"/>
      <c r="SX234" s="25"/>
      <c r="SY234" s="25"/>
      <c r="SZ234" s="25"/>
      <c r="TA234" s="25"/>
      <c r="TB234" s="25"/>
      <c r="TC234" s="25"/>
      <c r="TD234" s="25"/>
      <c r="TE234" s="25"/>
      <c r="TF234" s="25"/>
      <c r="TG234" s="25"/>
      <c r="TH234" s="25"/>
      <c r="TI234" s="25"/>
      <c r="TJ234" s="25"/>
      <c r="TK234" s="25"/>
      <c r="TL234" s="25"/>
      <c r="TM234" s="25"/>
      <c r="TN234" s="25"/>
      <c r="TO234" s="25"/>
      <c r="TP234" s="25"/>
      <c r="TQ234" s="25"/>
      <c r="TR234" s="25"/>
      <c r="TS234" s="25"/>
      <c r="TT234" s="25"/>
      <c r="TU234" s="25"/>
      <c r="TV234" s="25"/>
      <c r="TW234" s="25"/>
      <c r="TX234" s="25"/>
      <c r="TY234" s="25"/>
      <c r="TZ234" s="25"/>
      <c r="UA234" s="25"/>
      <c r="UB234" s="25"/>
      <c r="UC234" s="25"/>
      <c r="UD234" s="25"/>
      <c r="UE234" s="25"/>
      <c r="UF234" s="25"/>
      <c r="UG234" s="25"/>
      <c r="UH234" s="25"/>
      <c r="UI234" s="25"/>
      <c r="UJ234" s="25"/>
      <c r="UK234" s="25"/>
      <c r="UL234" s="25"/>
      <c r="UM234" s="25"/>
      <c r="UN234" s="25"/>
      <c r="UO234" s="25"/>
      <c r="UP234" s="25"/>
      <c r="UQ234" s="25"/>
      <c r="UR234" s="25"/>
      <c r="US234" s="25"/>
      <c r="UT234" s="25"/>
      <c r="UU234" s="25"/>
      <c r="UV234" s="25"/>
      <c r="UW234" s="25"/>
      <c r="UX234" s="25"/>
      <c r="UY234" s="25"/>
      <c r="UZ234" s="25"/>
      <c r="VA234" s="25"/>
      <c r="VB234" s="25"/>
      <c r="VC234" s="25"/>
      <c r="VD234" s="25"/>
      <c r="VE234" s="25"/>
      <c r="VF234" s="25"/>
      <c r="VG234" s="25"/>
      <c r="VH234" s="25"/>
      <c r="VI234" s="25"/>
      <c r="VJ234" s="25"/>
      <c r="VK234" s="25"/>
      <c r="VL234" s="25"/>
      <c r="VM234" s="25"/>
      <c r="VN234" s="25"/>
      <c r="VO234" s="25"/>
      <c r="VP234" s="25"/>
      <c r="VQ234" s="25"/>
      <c r="VR234" s="25"/>
      <c r="VS234" s="25"/>
      <c r="VT234" s="25"/>
      <c r="VU234" s="25"/>
    </row>
    <row r="235" spans="1:593" s="30" customFormat="1" ht="15.75" hidden="1" customHeight="1" x14ac:dyDescent="0.2">
      <c r="A235" s="25" t="s">
        <v>103</v>
      </c>
      <c r="B235" s="41" t="s">
        <v>552</v>
      </c>
      <c r="C235" s="26" t="s">
        <v>105</v>
      </c>
      <c r="D235" s="24" t="s">
        <v>822</v>
      </c>
      <c r="E235" s="24" t="s">
        <v>823</v>
      </c>
      <c r="F235" s="24"/>
      <c r="G235" s="24" t="s">
        <v>824</v>
      </c>
      <c r="H235" s="24" t="s">
        <v>316</v>
      </c>
      <c r="I235" s="24">
        <v>7</v>
      </c>
      <c r="J235" s="24" t="s">
        <v>825</v>
      </c>
      <c r="K235" s="24" t="s">
        <v>826</v>
      </c>
      <c r="L235" s="27">
        <v>999862377</v>
      </c>
      <c r="M235" s="28" t="s">
        <v>112</v>
      </c>
      <c r="N235" s="28"/>
      <c r="O235" s="27"/>
      <c r="P235" s="27"/>
      <c r="Q235" s="33">
        <f t="shared" si="16"/>
        <v>0</v>
      </c>
      <c r="R235" s="34">
        <f t="shared" si="15"/>
        <v>42</v>
      </c>
      <c r="S235" s="28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7"/>
      <c r="BT235" s="27"/>
      <c r="BU235" s="27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</row>
    <row r="236" spans="1:593" s="30" customFormat="1" ht="15.75" hidden="1" customHeight="1" x14ac:dyDescent="0.2">
      <c r="A236" s="25" t="s">
        <v>103</v>
      </c>
      <c r="B236" s="41" t="s">
        <v>552</v>
      </c>
      <c r="C236" s="26" t="s">
        <v>105</v>
      </c>
      <c r="D236" s="24" t="s">
        <v>827</v>
      </c>
      <c r="E236" s="24" t="s">
        <v>828</v>
      </c>
      <c r="F236" s="31">
        <v>37155</v>
      </c>
      <c r="G236" s="24" t="s">
        <v>744</v>
      </c>
      <c r="H236" s="24" t="s">
        <v>310</v>
      </c>
      <c r="I236" s="24">
        <v>5</v>
      </c>
      <c r="J236" s="24" t="s">
        <v>829</v>
      </c>
      <c r="K236" s="24" t="s">
        <v>830</v>
      </c>
      <c r="L236" s="27">
        <v>999851071</v>
      </c>
      <c r="M236" s="28" t="s">
        <v>112</v>
      </c>
      <c r="N236" s="28"/>
      <c r="O236" s="27"/>
      <c r="P236" s="27"/>
      <c r="Q236" s="33">
        <f t="shared" si="16"/>
        <v>0</v>
      </c>
      <c r="R236" s="34">
        <f t="shared" si="15"/>
        <v>42</v>
      </c>
      <c r="S236" s="28"/>
      <c r="T236" s="27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7"/>
      <c r="BT236" s="27"/>
      <c r="BU236" s="27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</row>
    <row r="237" spans="1:593" s="30" customFormat="1" ht="15.75" customHeight="1" x14ac:dyDescent="0.2">
      <c r="A237" s="25"/>
      <c r="B237" s="41"/>
      <c r="C237" s="26"/>
      <c r="D237" s="24"/>
      <c r="E237" s="24"/>
      <c r="F237" s="31"/>
      <c r="G237" s="24"/>
      <c r="H237" s="24"/>
      <c r="I237" s="24"/>
      <c r="J237" s="24"/>
      <c r="K237" s="24"/>
      <c r="L237" s="27"/>
      <c r="M237" s="28"/>
      <c r="N237" s="28"/>
      <c r="O237" s="27"/>
      <c r="P237" s="27"/>
      <c r="Q237" s="33"/>
      <c r="R237" s="34"/>
      <c r="S237" s="28"/>
      <c r="T237" s="27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7"/>
      <c r="BT237" s="27"/>
      <c r="BU237" s="27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</row>
    <row r="238" spans="1:593" s="30" customFormat="1" ht="15.75" customHeight="1" x14ac:dyDescent="0.2">
      <c r="A238" s="25"/>
      <c r="B238" s="41"/>
      <c r="C238" s="26"/>
      <c r="D238" s="24"/>
      <c r="E238" s="24"/>
      <c r="F238" s="31"/>
      <c r="G238" s="24"/>
      <c r="H238" s="24"/>
      <c r="I238" s="24"/>
      <c r="J238" s="24"/>
      <c r="K238" s="24"/>
      <c r="L238" s="27"/>
      <c r="M238" s="28"/>
      <c r="N238" s="28"/>
      <c r="O238" s="27"/>
      <c r="P238" s="27"/>
      <c r="Q238" s="33"/>
      <c r="R238" s="34"/>
      <c r="S238" s="28"/>
      <c r="T238" s="27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7"/>
      <c r="BT238" s="27"/>
      <c r="BU238" s="27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</row>
    <row r="239" spans="1:593" s="30" customFormat="1" ht="15.75" customHeight="1" x14ac:dyDescent="0.2">
      <c r="A239" s="25" t="s">
        <v>103</v>
      </c>
      <c r="B239" s="41" t="s">
        <v>831</v>
      </c>
      <c r="C239" s="26" t="s">
        <v>105</v>
      </c>
      <c r="D239" s="24" t="s">
        <v>832</v>
      </c>
      <c r="E239" s="24" t="s">
        <v>833</v>
      </c>
      <c r="F239" s="24"/>
      <c r="G239" s="24" t="s">
        <v>834</v>
      </c>
      <c r="H239" s="24" t="s">
        <v>122</v>
      </c>
      <c r="I239" s="24">
        <v>4</v>
      </c>
      <c r="J239" s="24" t="s">
        <v>123</v>
      </c>
      <c r="K239" s="24" t="s">
        <v>835</v>
      </c>
      <c r="L239" s="27">
        <v>999827107</v>
      </c>
      <c r="M239" s="28" t="s">
        <v>112</v>
      </c>
      <c r="N239" s="28" t="b">
        <v>1</v>
      </c>
      <c r="O239" s="27"/>
      <c r="P239" s="27"/>
      <c r="Q239" s="33">
        <f t="shared" ref="Q239:Q247" si="17">SUM(T239:ED239)</f>
        <v>898.69999999999993</v>
      </c>
      <c r="R239" s="34">
        <f t="shared" ref="R239:R270" si="18">RANK(Q239,$Q$239:$Q$364)</f>
        <v>1</v>
      </c>
      <c r="S239" s="28"/>
      <c r="T239" s="27">
        <v>45.3</v>
      </c>
      <c r="U239" s="29"/>
      <c r="V239" s="29"/>
      <c r="W239" s="27">
        <v>54</v>
      </c>
      <c r="X239" s="29"/>
      <c r="Y239" s="29"/>
      <c r="Z239" s="29"/>
      <c r="AA239" s="29"/>
      <c r="AB239" s="29"/>
      <c r="AC239" s="29"/>
      <c r="AD239" s="29"/>
      <c r="AE239" s="29"/>
      <c r="AF239" s="29">
        <v>90</v>
      </c>
      <c r="AG239" s="29"/>
      <c r="AH239" s="29">
        <v>180</v>
      </c>
      <c r="AI239" s="29"/>
      <c r="AJ239" s="29"/>
      <c r="AK239" s="29"/>
      <c r="AL239" s="29"/>
      <c r="AM239" s="29"/>
      <c r="AN239" s="29"/>
      <c r="AO239" s="29"/>
      <c r="AP239" s="29"/>
      <c r="AQ239" s="29">
        <v>32.4</v>
      </c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>
        <v>22.65</v>
      </c>
      <c r="BF239" s="29">
        <v>64.8</v>
      </c>
      <c r="BG239" s="29"/>
      <c r="BH239" s="29">
        <v>32.4</v>
      </c>
      <c r="BI239" s="29"/>
      <c r="BJ239" s="29"/>
      <c r="BK239" s="29"/>
      <c r="BL239" s="29"/>
      <c r="BM239" s="29"/>
      <c r="BN239" s="29">
        <v>32.4</v>
      </c>
      <c r="BO239" s="29"/>
      <c r="BP239" s="29"/>
      <c r="BQ239" s="29"/>
      <c r="BR239" s="29"/>
      <c r="BS239" s="27">
        <v>66</v>
      </c>
      <c r="BT239" s="27"/>
      <c r="BU239" s="27">
        <v>113</v>
      </c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>
        <v>32.4</v>
      </c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>
        <v>133.35</v>
      </c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</row>
    <row r="240" spans="1:593" s="30" customFormat="1" ht="15.75" customHeight="1" x14ac:dyDescent="0.2">
      <c r="A240" s="25" t="s">
        <v>103</v>
      </c>
      <c r="B240" s="41" t="s">
        <v>831</v>
      </c>
      <c r="C240" s="26" t="s">
        <v>105</v>
      </c>
      <c r="D240" s="24" t="s">
        <v>836</v>
      </c>
      <c r="E240" s="24" t="s">
        <v>837</v>
      </c>
      <c r="F240" s="24"/>
      <c r="G240" s="24" t="s">
        <v>838</v>
      </c>
      <c r="H240" s="24" t="s">
        <v>606</v>
      </c>
      <c r="I240" s="24">
        <v>7</v>
      </c>
      <c r="J240" s="24" t="s">
        <v>839</v>
      </c>
      <c r="K240" s="24" t="s">
        <v>840</v>
      </c>
      <c r="L240" s="27">
        <v>999740693</v>
      </c>
      <c r="M240" s="28" t="s">
        <v>112</v>
      </c>
      <c r="N240" s="28" t="b">
        <v>1</v>
      </c>
      <c r="O240" s="27"/>
      <c r="P240" s="27"/>
      <c r="Q240" s="33">
        <f t="shared" si="17"/>
        <v>484.95</v>
      </c>
      <c r="R240" s="34">
        <f t="shared" si="18"/>
        <v>2</v>
      </c>
      <c r="S240" s="28"/>
      <c r="T240" s="27">
        <v>108</v>
      </c>
      <c r="U240" s="27"/>
      <c r="V240" s="29"/>
      <c r="W240" s="27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>
        <v>22.65</v>
      </c>
      <c r="AN240" s="29"/>
      <c r="AO240" s="29"/>
      <c r="AP240" s="29"/>
      <c r="AQ240" s="29">
        <v>54</v>
      </c>
      <c r="AR240" s="29"/>
      <c r="AS240" s="29"/>
      <c r="AT240" s="29"/>
      <c r="AU240" s="29"/>
      <c r="AV240" s="29"/>
      <c r="AW240" s="29"/>
      <c r="AX240" s="29"/>
      <c r="AY240" s="29">
        <v>67.8</v>
      </c>
      <c r="AZ240" s="29"/>
      <c r="BA240" s="29"/>
      <c r="BB240" s="29">
        <v>66</v>
      </c>
      <c r="BC240" s="29"/>
      <c r="BD240" s="29"/>
      <c r="BE240" s="29"/>
      <c r="BF240" s="29">
        <v>45.3</v>
      </c>
      <c r="BG240" s="29"/>
      <c r="BH240" s="29"/>
      <c r="BI240" s="29">
        <v>67.2</v>
      </c>
      <c r="BJ240" s="29"/>
      <c r="BK240" s="29"/>
      <c r="BL240" s="29"/>
      <c r="BM240" s="29"/>
      <c r="BN240" s="29"/>
      <c r="BO240" s="29"/>
      <c r="BP240" s="29"/>
      <c r="BQ240" s="29"/>
      <c r="BR240" s="29"/>
      <c r="BS240" s="27"/>
      <c r="BT240" s="27"/>
      <c r="BU240" s="27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>
        <v>54</v>
      </c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</row>
    <row r="241" spans="1:593" s="30" customFormat="1" ht="15.75" customHeight="1" x14ac:dyDescent="0.2">
      <c r="A241" s="25" t="s">
        <v>103</v>
      </c>
      <c r="B241" s="41" t="s">
        <v>831</v>
      </c>
      <c r="C241" s="26" t="s">
        <v>105</v>
      </c>
      <c r="D241" s="24" t="s">
        <v>846</v>
      </c>
      <c r="E241" s="24" t="s">
        <v>847</v>
      </c>
      <c r="F241" s="31">
        <v>36993</v>
      </c>
      <c r="G241" s="24" t="s">
        <v>848</v>
      </c>
      <c r="H241" s="24" t="s">
        <v>109</v>
      </c>
      <c r="I241" s="24">
        <v>6</v>
      </c>
      <c r="J241" s="24" t="s">
        <v>525</v>
      </c>
      <c r="K241" s="24" t="s">
        <v>849</v>
      </c>
      <c r="L241" s="27">
        <v>999853286</v>
      </c>
      <c r="M241" s="28" t="s">
        <v>112</v>
      </c>
      <c r="N241" s="28"/>
      <c r="O241" s="27"/>
      <c r="P241" s="27"/>
      <c r="Q241" s="33">
        <f t="shared" si="17"/>
        <v>319.29999999999995</v>
      </c>
      <c r="R241" s="34">
        <f t="shared" si="18"/>
        <v>3</v>
      </c>
      <c r="S241" s="28"/>
      <c r="T241" s="29">
        <v>45.3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>
        <v>22.65</v>
      </c>
      <c r="AG241" s="29"/>
      <c r="AH241" s="29">
        <v>31.8</v>
      </c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>
        <v>45.3</v>
      </c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7">
        <v>49.5</v>
      </c>
      <c r="BT241" s="27"/>
      <c r="BU241" s="27">
        <v>84.75</v>
      </c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>
        <v>40</v>
      </c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  <c r="QR241" s="29"/>
      <c r="QS241" s="29"/>
      <c r="QT241" s="29"/>
      <c r="QU241" s="29"/>
      <c r="QV241" s="29"/>
      <c r="QW241" s="29"/>
      <c r="QX241" s="29"/>
      <c r="QY241" s="29"/>
      <c r="QZ241" s="29"/>
      <c r="RA241" s="29"/>
      <c r="RB241" s="29"/>
      <c r="RC241" s="29"/>
      <c r="RD241" s="29"/>
      <c r="RE241" s="29"/>
      <c r="RF241" s="29"/>
      <c r="RG241" s="29"/>
      <c r="RH241" s="29"/>
      <c r="RI241" s="29"/>
      <c r="RJ241" s="29"/>
      <c r="RK241" s="29"/>
      <c r="RL241" s="29"/>
      <c r="RM241" s="29"/>
      <c r="RN241" s="29"/>
      <c r="RO241" s="29"/>
      <c r="RP241" s="29"/>
      <c r="RQ241" s="29"/>
      <c r="RR241" s="29"/>
      <c r="RS241" s="29"/>
      <c r="RT241" s="29"/>
      <c r="RU241" s="29"/>
      <c r="RV241" s="29"/>
      <c r="RW241" s="29"/>
      <c r="RX241" s="29"/>
      <c r="RY241" s="29"/>
      <c r="RZ241" s="29"/>
      <c r="SA241" s="29"/>
      <c r="SB241" s="29"/>
      <c r="SC241" s="29"/>
      <c r="SD241" s="29"/>
      <c r="SE241" s="29"/>
      <c r="SF241" s="29"/>
      <c r="SG241" s="29"/>
      <c r="SH241" s="29"/>
      <c r="SI241" s="29"/>
      <c r="SJ241" s="29"/>
      <c r="SK241" s="29"/>
      <c r="SL241" s="29"/>
      <c r="SM241" s="29"/>
      <c r="SN241" s="29"/>
      <c r="SO241" s="29"/>
      <c r="SP241" s="29"/>
      <c r="SQ241" s="29"/>
      <c r="SR241" s="29"/>
      <c r="SS241" s="29"/>
      <c r="ST241" s="29"/>
      <c r="SU241" s="29"/>
      <c r="SV241" s="29"/>
      <c r="SW241" s="29"/>
      <c r="SX241" s="29"/>
      <c r="SY241" s="29"/>
      <c r="SZ241" s="29"/>
      <c r="TA241" s="29"/>
      <c r="TB241" s="29"/>
      <c r="TC241" s="29"/>
      <c r="TD241" s="29"/>
      <c r="TE241" s="29"/>
      <c r="TF241" s="29"/>
      <c r="TG241" s="29"/>
      <c r="TH241" s="29"/>
      <c r="TI241" s="29"/>
      <c r="TJ241" s="29"/>
      <c r="TK241" s="29"/>
      <c r="TL241" s="29"/>
      <c r="TM241" s="29"/>
      <c r="TN241" s="29"/>
      <c r="TO241" s="29"/>
      <c r="TP241" s="29"/>
      <c r="TQ241" s="29"/>
      <c r="TR241" s="29"/>
      <c r="TS241" s="29"/>
      <c r="TT241" s="29"/>
      <c r="TU241" s="29"/>
      <c r="TV241" s="29"/>
      <c r="TW241" s="29"/>
      <c r="TX241" s="29"/>
      <c r="TY241" s="29"/>
      <c r="TZ241" s="29"/>
      <c r="UA241" s="29"/>
      <c r="UB241" s="29"/>
      <c r="UC241" s="29"/>
      <c r="UD241" s="29"/>
      <c r="UE241" s="29"/>
      <c r="UF241" s="29"/>
      <c r="UG241" s="29"/>
      <c r="UH241" s="29"/>
      <c r="UI241" s="29"/>
      <c r="UJ241" s="29"/>
      <c r="UK241" s="29"/>
      <c r="UL241" s="29"/>
      <c r="UM241" s="29"/>
      <c r="UN241" s="29"/>
      <c r="UO241" s="29"/>
      <c r="UP241" s="29"/>
      <c r="UQ241" s="29"/>
      <c r="UR241" s="29"/>
      <c r="US241" s="29"/>
      <c r="UT241" s="29"/>
      <c r="UU241" s="29"/>
      <c r="UV241" s="29"/>
      <c r="UW241" s="29"/>
      <c r="UX241" s="29"/>
      <c r="UY241" s="29"/>
      <c r="UZ241" s="29"/>
      <c r="VA241" s="29"/>
      <c r="VB241" s="29"/>
      <c r="VC241" s="29"/>
      <c r="VD241" s="29"/>
      <c r="VE241" s="29"/>
      <c r="VF241" s="29"/>
      <c r="VG241" s="29"/>
      <c r="VH241" s="29"/>
      <c r="VI241" s="29"/>
      <c r="VJ241" s="29"/>
      <c r="VK241" s="29"/>
      <c r="VL241" s="29"/>
      <c r="VM241" s="29"/>
      <c r="VN241" s="29"/>
      <c r="VO241" s="29"/>
      <c r="VP241" s="29"/>
      <c r="VQ241" s="29"/>
      <c r="VR241" s="29"/>
      <c r="VS241" s="29"/>
      <c r="VT241" s="29"/>
      <c r="VU241" s="29"/>
    </row>
    <row r="242" spans="1:593" s="30" customFormat="1" ht="15.75" customHeight="1" x14ac:dyDescent="0.2">
      <c r="A242" s="25" t="s">
        <v>103</v>
      </c>
      <c r="B242" s="41" t="s">
        <v>831</v>
      </c>
      <c r="C242" s="26" t="s">
        <v>105</v>
      </c>
      <c r="D242" s="24" t="s">
        <v>841</v>
      </c>
      <c r="E242" s="24" t="s">
        <v>842</v>
      </c>
      <c r="F242" s="24"/>
      <c r="G242" s="24" t="s">
        <v>843</v>
      </c>
      <c r="H242" s="24" t="s">
        <v>122</v>
      </c>
      <c r="I242" s="24">
        <v>4</v>
      </c>
      <c r="J242" s="24" t="s">
        <v>844</v>
      </c>
      <c r="K242" s="24" t="s">
        <v>845</v>
      </c>
      <c r="L242" s="27">
        <v>999734883</v>
      </c>
      <c r="M242" s="28" t="s">
        <v>112</v>
      </c>
      <c r="N242" s="28" t="b">
        <v>1</v>
      </c>
      <c r="O242" s="27"/>
      <c r="P242" s="27"/>
      <c r="Q242" s="33">
        <f t="shared" si="17"/>
        <v>313.53000000000003</v>
      </c>
      <c r="R242" s="34">
        <f t="shared" si="18"/>
        <v>4</v>
      </c>
      <c r="S242" s="28"/>
      <c r="T242" s="27">
        <v>31.8</v>
      </c>
      <c r="U242" s="27"/>
      <c r="V242" s="29"/>
      <c r="W242" s="27"/>
      <c r="X242" s="29"/>
      <c r="Y242" s="29"/>
      <c r="Z242" s="29"/>
      <c r="AA242" s="29"/>
      <c r="AB242" s="29"/>
      <c r="AC242" s="29"/>
      <c r="AD242" s="29">
        <v>20</v>
      </c>
      <c r="AE242" s="29"/>
      <c r="AF242" s="29"/>
      <c r="AG242" s="29">
        <v>42</v>
      </c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>
        <v>50.4</v>
      </c>
      <c r="AS242" s="29"/>
      <c r="AT242" s="29"/>
      <c r="AY242" s="29">
        <v>50.85</v>
      </c>
      <c r="AZ242" s="29"/>
      <c r="BA242" s="29"/>
      <c r="BB242" s="29"/>
      <c r="BC242" s="29"/>
      <c r="BD242" s="29"/>
      <c r="BE242" s="29"/>
      <c r="BF242" s="29">
        <v>31.8</v>
      </c>
      <c r="BG242" s="29"/>
      <c r="BH242" s="29"/>
      <c r="BI242" s="29">
        <v>38.08</v>
      </c>
      <c r="BJ242" s="29"/>
      <c r="BK242" s="29"/>
      <c r="BL242" s="29"/>
      <c r="BM242" s="29"/>
      <c r="BN242" s="29"/>
      <c r="BO242" s="29"/>
      <c r="BP242" s="29"/>
      <c r="BQ242" s="29"/>
      <c r="BR242" s="29"/>
      <c r="BS242" s="27"/>
      <c r="BT242" s="27"/>
      <c r="BU242" s="27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>
        <v>48.6</v>
      </c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  <c r="QR242" s="29"/>
      <c r="QS242" s="29"/>
      <c r="QT242" s="29"/>
      <c r="QU242" s="29"/>
      <c r="QV242" s="29"/>
      <c r="QW242" s="29"/>
      <c r="QX242" s="29"/>
      <c r="QY242" s="29"/>
      <c r="QZ242" s="29"/>
      <c r="RA242" s="29"/>
      <c r="RB242" s="29"/>
      <c r="RC242" s="29"/>
      <c r="RD242" s="29"/>
      <c r="RE242" s="29"/>
      <c r="RF242" s="29"/>
      <c r="RG242" s="29"/>
      <c r="RH242" s="29"/>
      <c r="RI242" s="29"/>
      <c r="RJ242" s="29"/>
      <c r="RK242" s="29"/>
      <c r="RL242" s="29"/>
      <c r="RM242" s="29"/>
      <c r="RN242" s="29"/>
      <c r="RO242" s="29"/>
      <c r="RP242" s="29"/>
      <c r="RQ242" s="29"/>
      <c r="RR242" s="29"/>
      <c r="RS242" s="29"/>
      <c r="RT242" s="29"/>
      <c r="RU242" s="29"/>
      <c r="RV242" s="29"/>
      <c r="RW242" s="29"/>
      <c r="RX242" s="29"/>
      <c r="RY242" s="29"/>
      <c r="RZ242" s="29"/>
      <c r="SA242" s="29"/>
      <c r="SB242" s="29"/>
      <c r="SC242" s="29"/>
      <c r="SD242" s="29"/>
      <c r="SE242" s="29"/>
      <c r="SF242" s="29"/>
      <c r="SG242" s="29"/>
      <c r="SH242" s="29"/>
      <c r="SI242" s="29"/>
      <c r="SJ242" s="29"/>
      <c r="SK242" s="29"/>
      <c r="SL242" s="29"/>
      <c r="SM242" s="29"/>
      <c r="SN242" s="29"/>
      <c r="SO242" s="29"/>
      <c r="SP242" s="29"/>
      <c r="SQ242" s="29"/>
      <c r="SR242" s="29"/>
      <c r="SS242" s="29"/>
      <c r="ST242" s="29"/>
      <c r="SU242" s="29"/>
      <c r="SV242" s="29"/>
      <c r="SW242" s="29"/>
      <c r="SX242" s="29"/>
      <c r="SY242" s="29"/>
      <c r="SZ242" s="29"/>
      <c r="TA242" s="29"/>
      <c r="TB242" s="29"/>
      <c r="TC242" s="29"/>
      <c r="TD242" s="29"/>
      <c r="TE242" s="29"/>
      <c r="TF242" s="29"/>
      <c r="TG242" s="29"/>
      <c r="TH242" s="29"/>
      <c r="TI242" s="29"/>
      <c r="TJ242" s="29"/>
      <c r="TK242" s="29"/>
      <c r="TL242" s="29"/>
      <c r="TM242" s="29"/>
      <c r="TN242" s="29"/>
      <c r="TO242" s="29"/>
      <c r="TP242" s="29"/>
      <c r="TQ242" s="29"/>
      <c r="TR242" s="29"/>
      <c r="TS242" s="29"/>
      <c r="TT242" s="29"/>
      <c r="TU242" s="29"/>
      <c r="TV242" s="29"/>
      <c r="TW242" s="29"/>
      <c r="TX242" s="29"/>
      <c r="TY242" s="29"/>
      <c r="TZ242" s="29"/>
      <c r="UA242" s="29"/>
      <c r="UB242" s="29"/>
      <c r="UC242" s="29"/>
      <c r="UD242" s="29"/>
      <c r="UE242" s="29"/>
      <c r="UF242" s="29"/>
      <c r="UG242" s="29"/>
      <c r="UH242" s="29"/>
      <c r="UI242" s="29"/>
      <c r="UJ242" s="29"/>
      <c r="UK242" s="29"/>
      <c r="UL242" s="29"/>
      <c r="UM242" s="29"/>
      <c r="UN242" s="29"/>
      <c r="UO242" s="29"/>
      <c r="UP242" s="29"/>
      <c r="UQ242" s="29"/>
      <c r="UR242" s="29"/>
      <c r="US242" s="29"/>
      <c r="UT242" s="29"/>
      <c r="UU242" s="29"/>
      <c r="UV242" s="29"/>
      <c r="UW242" s="29"/>
      <c r="UX242" s="29"/>
      <c r="UY242" s="29"/>
      <c r="UZ242" s="29"/>
      <c r="VA242" s="29"/>
      <c r="VB242" s="29"/>
      <c r="VC242" s="29"/>
      <c r="VD242" s="29"/>
      <c r="VE242" s="29"/>
      <c r="VF242" s="29"/>
      <c r="VG242" s="29"/>
      <c r="VH242" s="29"/>
      <c r="VI242" s="29"/>
      <c r="VJ242" s="29"/>
      <c r="VK242" s="29"/>
      <c r="VL242" s="29"/>
      <c r="VM242" s="29"/>
      <c r="VN242" s="29"/>
      <c r="VO242" s="29"/>
      <c r="VP242" s="29"/>
      <c r="VQ242" s="29"/>
      <c r="VR242" s="29"/>
      <c r="VS242" s="29"/>
      <c r="VT242" s="29"/>
      <c r="VU242" s="29"/>
    </row>
    <row r="243" spans="1:593" s="30" customFormat="1" ht="15.75" customHeight="1" x14ac:dyDescent="0.2">
      <c r="A243" s="25" t="s">
        <v>103</v>
      </c>
      <c r="B243" s="41" t="s">
        <v>831</v>
      </c>
      <c r="C243" s="26" t="s">
        <v>105</v>
      </c>
      <c r="D243" s="24" t="s">
        <v>850</v>
      </c>
      <c r="E243" s="24" t="s">
        <v>851</v>
      </c>
      <c r="F243" s="31"/>
      <c r="G243" s="24"/>
      <c r="H243" s="24"/>
      <c r="I243" s="25"/>
      <c r="J243" s="24"/>
      <c r="K243" s="24"/>
      <c r="L243" s="27"/>
      <c r="M243" s="28"/>
      <c r="N243" s="28"/>
      <c r="O243" s="27"/>
      <c r="P243" s="27"/>
      <c r="Q243" s="33">
        <f t="shared" si="17"/>
        <v>221.98000000000002</v>
      </c>
      <c r="R243" s="34">
        <f t="shared" si="18"/>
        <v>5</v>
      </c>
      <c r="S243" s="28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>
        <v>38.08</v>
      </c>
      <c r="AS243" s="29"/>
      <c r="AT243" s="29"/>
      <c r="AY243" s="29">
        <v>38.42</v>
      </c>
      <c r="AZ243" s="29"/>
      <c r="BA243" s="29"/>
      <c r="BB243" s="29"/>
      <c r="BC243" s="29"/>
      <c r="BD243" s="29"/>
      <c r="BE243" s="29"/>
      <c r="BF243" s="29"/>
      <c r="BG243" s="29"/>
      <c r="BH243" s="29"/>
      <c r="BI243" s="29">
        <v>50.4</v>
      </c>
      <c r="BJ243" s="29"/>
      <c r="BK243" s="29"/>
      <c r="BL243" s="29"/>
      <c r="BM243" s="29"/>
      <c r="BN243" s="29"/>
      <c r="BO243" s="29"/>
      <c r="BP243" s="29"/>
      <c r="BQ243" s="29"/>
      <c r="BR243" s="29"/>
      <c r="BS243" s="27"/>
      <c r="BT243" s="27"/>
      <c r="BU243" s="27">
        <v>63.28</v>
      </c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>
        <v>31.8</v>
      </c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</row>
    <row r="244" spans="1:593" s="30" customFormat="1" ht="15.75" customHeight="1" x14ac:dyDescent="0.2">
      <c r="A244" s="25" t="s">
        <v>103</v>
      </c>
      <c r="B244" s="41" t="s">
        <v>831</v>
      </c>
      <c r="C244" s="26" t="s">
        <v>105</v>
      </c>
      <c r="D244" s="24" t="s">
        <v>485</v>
      </c>
      <c r="E244" s="24" t="s">
        <v>609</v>
      </c>
      <c r="F244" s="31">
        <v>37050</v>
      </c>
      <c r="G244" s="24" t="s">
        <v>610</v>
      </c>
      <c r="H244" s="24" t="s">
        <v>415</v>
      </c>
      <c r="I244" s="24">
        <v>4</v>
      </c>
      <c r="J244" s="24" t="s">
        <v>416</v>
      </c>
      <c r="K244" s="24" t="s">
        <v>417</v>
      </c>
      <c r="L244" s="27">
        <v>999891918</v>
      </c>
      <c r="M244" s="28" t="s">
        <v>112</v>
      </c>
      <c r="N244" s="28"/>
      <c r="O244" s="27"/>
      <c r="P244" s="27"/>
      <c r="Q244" s="33">
        <f t="shared" si="17"/>
        <v>203.16</v>
      </c>
      <c r="R244" s="34">
        <f t="shared" si="18"/>
        <v>6</v>
      </c>
      <c r="S244" s="28"/>
      <c r="T244" s="27"/>
      <c r="U244" s="29"/>
      <c r="V244" s="29"/>
      <c r="W244" s="29"/>
      <c r="X244" s="29"/>
      <c r="Y244" s="29"/>
      <c r="Z244" s="29"/>
      <c r="AA244" s="29"/>
      <c r="AB244" s="29"/>
      <c r="AC244" s="29"/>
      <c r="AD244" s="29">
        <v>10</v>
      </c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>
        <v>31.8</v>
      </c>
      <c r="BG244" s="29"/>
      <c r="BH244" s="29"/>
      <c r="BI244" s="29">
        <v>38.08</v>
      </c>
      <c r="BJ244" s="29"/>
      <c r="BK244" s="29"/>
      <c r="BL244" s="29"/>
      <c r="BM244" s="29"/>
      <c r="BN244" s="29"/>
      <c r="BO244" s="29"/>
      <c r="BP244" s="29"/>
      <c r="BQ244" s="29"/>
      <c r="BR244" s="29"/>
      <c r="BS244" s="27"/>
      <c r="BT244" s="27"/>
      <c r="BU244" s="27">
        <v>63.28</v>
      </c>
      <c r="BV244" s="29"/>
      <c r="BW244" s="29"/>
      <c r="BX244" s="29"/>
      <c r="BY244" s="29"/>
      <c r="BZ244" s="29"/>
      <c r="CA244" s="29"/>
      <c r="CB244" s="29"/>
      <c r="CC244" s="29"/>
      <c r="CD244" s="29"/>
      <c r="CE244" s="29">
        <v>60</v>
      </c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</row>
    <row r="245" spans="1:593" s="30" customFormat="1" ht="15.75" customHeight="1" x14ac:dyDescent="0.2">
      <c r="A245" s="25" t="s">
        <v>103</v>
      </c>
      <c r="B245" s="41" t="s">
        <v>831</v>
      </c>
      <c r="C245" s="26" t="s">
        <v>105</v>
      </c>
      <c r="D245" s="24" t="s">
        <v>852</v>
      </c>
      <c r="E245" s="24" t="s">
        <v>853</v>
      </c>
      <c r="F245" s="24"/>
      <c r="G245" s="24" t="s">
        <v>854</v>
      </c>
      <c r="H245" s="24" t="s">
        <v>351</v>
      </c>
      <c r="I245" s="25">
        <v>2</v>
      </c>
      <c r="J245" s="24" t="s">
        <v>618</v>
      </c>
      <c r="K245" s="24" t="s">
        <v>619</v>
      </c>
      <c r="L245" s="27">
        <v>999887219</v>
      </c>
      <c r="M245" s="28" t="s">
        <v>112</v>
      </c>
      <c r="N245" s="28"/>
      <c r="O245" s="27"/>
      <c r="P245" s="27"/>
      <c r="Q245" s="33">
        <f t="shared" si="17"/>
        <v>156.4</v>
      </c>
      <c r="R245" s="34">
        <f t="shared" si="18"/>
        <v>7</v>
      </c>
      <c r="S245" s="28"/>
      <c r="T245" s="27">
        <v>45.3</v>
      </c>
      <c r="U245" s="27"/>
      <c r="V245" s="29"/>
      <c r="W245" s="27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>
        <v>67.2</v>
      </c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>
        <v>31.8</v>
      </c>
      <c r="BG245" s="29"/>
      <c r="BH245" s="29"/>
      <c r="BI245" s="29"/>
      <c r="BJ245" s="29">
        <v>12.1</v>
      </c>
      <c r="BK245" s="29"/>
      <c r="BL245" s="29"/>
      <c r="BM245" s="29"/>
      <c r="BN245" s="29"/>
      <c r="BO245" s="29"/>
      <c r="BP245" s="29"/>
      <c r="BQ245" s="29"/>
      <c r="BR245" s="29"/>
      <c r="BS245" s="27"/>
      <c r="BT245" s="27"/>
      <c r="BU245" s="27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</row>
    <row r="246" spans="1:593" s="30" customFormat="1" ht="15.75" customHeight="1" x14ac:dyDescent="0.2">
      <c r="A246" s="25" t="s">
        <v>103</v>
      </c>
      <c r="B246" s="41" t="s">
        <v>831</v>
      </c>
      <c r="C246" s="26" t="s">
        <v>105</v>
      </c>
      <c r="D246" s="24" t="s">
        <v>647</v>
      </c>
      <c r="E246" s="24" t="s">
        <v>855</v>
      </c>
      <c r="F246" s="24"/>
      <c r="G246" s="24" t="s">
        <v>856</v>
      </c>
      <c r="H246" s="24" t="s">
        <v>139</v>
      </c>
      <c r="I246" s="24">
        <v>8</v>
      </c>
      <c r="J246" s="24" t="s">
        <v>857</v>
      </c>
      <c r="K246" s="24"/>
      <c r="L246" s="27">
        <v>999829156</v>
      </c>
      <c r="M246" s="28" t="s">
        <v>112</v>
      </c>
      <c r="N246" s="28" t="b">
        <v>1</v>
      </c>
      <c r="O246" s="27"/>
      <c r="P246" s="27"/>
      <c r="Q246" s="33">
        <f t="shared" si="17"/>
        <v>149.5</v>
      </c>
      <c r="R246" s="34">
        <f t="shared" si="18"/>
        <v>8</v>
      </c>
      <c r="S246" s="28"/>
      <c r="T246" s="27">
        <v>45.3</v>
      </c>
      <c r="U246" s="27"/>
      <c r="V246" s="29"/>
      <c r="W246" s="27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52">
        <v>42.4</v>
      </c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>
        <v>45.3</v>
      </c>
      <c r="BG246" s="29"/>
      <c r="BH246" s="29"/>
      <c r="BI246" s="29"/>
      <c r="BJ246" s="29">
        <v>16.5</v>
      </c>
      <c r="BK246" s="29"/>
      <c r="BL246" s="29"/>
      <c r="BM246" s="29"/>
      <c r="BN246" s="29"/>
      <c r="BO246" s="29"/>
      <c r="BP246" s="29"/>
      <c r="BQ246" s="29"/>
      <c r="BR246" s="29"/>
      <c r="BS246" s="27"/>
      <c r="BT246" s="27"/>
      <c r="BU246" s="27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  <c r="QR246" s="29"/>
      <c r="QS246" s="29"/>
      <c r="QT246" s="29"/>
      <c r="QU246" s="29"/>
      <c r="QV246" s="29"/>
      <c r="QW246" s="29"/>
      <c r="QX246" s="29"/>
      <c r="QY246" s="29"/>
      <c r="QZ246" s="29"/>
      <c r="RA246" s="29"/>
      <c r="RB246" s="29"/>
      <c r="RC246" s="29"/>
      <c r="RD246" s="29"/>
      <c r="RE246" s="29"/>
      <c r="RF246" s="29"/>
      <c r="RG246" s="29"/>
      <c r="RH246" s="29"/>
      <c r="RI246" s="29"/>
      <c r="RJ246" s="29"/>
      <c r="RK246" s="29"/>
      <c r="RL246" s="29"/>
      <c r="RM246" s="29"/>
      <c r="RN246" s="29"/>
      <c r="RO246" s="29"/>
      <c r="RP246" s="29"/>
      <c r="RQ246" s="29"/>
      <c r="RR246" s="29"/>
      <c r="RS246" s="29"/>
      <c r="RT246" s="29"/>
      <c r="RU246" s="29"/>
      <c r="RV246" s="29"/>
      <c r="RW246" s="29"/>
      <c r="RX246" s="29"/>
      <c r="RY246" s="29"/>
      <c r="RZ246" s="29"/>
      <c r="SA246" s="29"/>
      <c r="SB246" s="29"/>
      <c r="SC246" s="29"/>
      <c r="SD246" s="29"/>
      <c r="SE246" s="29"/>
      <c r="SF246" s="29"/>
      <c r="SG246" s="29"/>
      <c r="SH246" s="29"/>
      <c r="SI246" s="29"/>
      <c r="SJ246" s="29"/>
      <c r="SK246" s="29"/>
      <c r="SL246" s="29"/>
      <c r="SM246" s="29"/>
      <c r="SN246" s="29"/>
      <c r="SO246" s="29"/>
      <c r="SP246" s="29"/>
      <c r="SQ246" s="29"/>
      <c r="SR246" s="29"/>
      <c r="SS246" s="29"/>
      <c r="ST246" s="29"/>
      <c r="SU246" s="29"/>
      <c r="SV246" s="29"/>
      <c r="SW246" s="29"/>
      <c r="SX246" s="29"/>
      <c r="SY246" s="29"/>
      <c r="SZ246" s="29"/>
      <c r="TA246" s="29"/>
      <c r="TB246" s="29"/>
      <c r="TC246" s="29"/>
      <c r="TD246" s="29"/>
      <c r="TE246" s="29"/>
      <c r="TF246" s="29"/>
      <c r="TG246" s="29"/>
      <c r="TH246" s="29"/>
      <c r="TI246" s="29"/>
      <c r="TJ246" s="29"/>
      <c r="TK246" s="29"/>
      <c r="TL246" s="29"/>
      <c r="TM246" s="29"/>
      <c r="TN246" s="29"/>
      <c r="TO246" s="29"/>
      <c r="TP246" s="29"/>
      <c r="TQ246" s="29"/>
      <c r="TR246" s="29"/>
      <c r="TS246" s="29"/>
      <c r="TT246" s="29"/>
      <c r="TU246" s="29"/>
      <c r="TV246" s="29"/>
      <c r="TW246" s="29"/>
      <c r="TX246" s="29"/>
      <c r="TY246" s="29"/>
      <c r="TZ246" s="29"/>
      <c r="UA246" s="29"/>
      <c r="UB246" s="29"/>
      <c r="UC246" s="29"/>
      <c r="UD246" s="29"/>
      <c r="UE246" s="29"/>
      <c r="UF246" s="29"/>
      <c r="UG246" s="29"/>
      <c r="UH246" s="29"/>
      <c r="UI246" s="29"/>
      <c r="UJ246" s="29"/>
      <c r="UK246" s="29"/>
      <c r="UL246" s="29"/>
      <c r="UM246" s="29"/>
      <c r="UN246" s="29"/>
      <c r="UO246" s="29"/>
      <c r="UP246" s="29"/>
      <c r="UQ246" s="29"/>
      <c r="UR246" s="29"/>
      <c r="US246" s="29"/>
      <c r="UT246" s="29"/>
      <c r="UU246" s="29"/>
      <c r="UV246" s="29"/>
      <c r="UW246" s="29"/>
      <c r="UX246" s="29"/>
      <c r="UY246" s="29"/>
      <c r="UZ246" s="29"/>
      <c r="VA246" s="29"/>
      <c r="VB246" s="29"/>
      <c r="VC246" s="29"/>
      <c r="VD246" s="29"/>
      <c r="VE246" s="29"/>
      <c r="VF246" s="29"/>
      <c r="VG246" s="29"/>
      <c r="VH246" s="29"/>
      <c r="VI246" s="29"/>
      <c r="VJ246" s="29"/>
      <c r="VK246" s="29"/>
      <c r="VL246" s="29"/>
      <c r="VM246" s="29"/>
      <c r="VN246" s="29"/>
      <c r="VO246" s="29"/>
      <c r="VP246" s="29"/>
      <c r="VQ246" s="29"/>
      <c r="VR246" s="29"/>
      <c r="VS246" s="29"/>
      <c r="VT246" s="29"/>
      <c r="VU246" s="29"/>
    </row>
    <row r="247" spans="1:593" s="30" customFormat="1" ht="15.75" customHeight="1" x14ac:dyDescent="0.2">
      <c r="A247" s="25" t="s">
        <v>103</v>
      </c>
      <c r="B247" s="41" t="s">
        <v>831</v>
      </c>
      <c r="C247" s="26" t="s">
        <v>105</v>
      </c>
      <c r="D247" s="24" t="s">
        <v>787</v>
      </c>
      <c r="E247" s="24" t="s">
        <v>788</v>
      </c>
      <c r="F247" s="31">
        <v>37174</v>
      </c>
      <c r="G247" s="24" t="s">
        <v>434</v>
      </c>
      <c r="H247" s="24" t="s">
        <v>109</v>
      </c>
      <c r="I247" s="24">
        <v>6</v>
      </c>
      <c r="J247" s="24" t="s">
        <v>162</v>
      </c>
      <c r="K247" s="24" t="s">
        <v>163</v>
      </c>
      <c r="L247" s="27">
        <v>999875094</v>
      </c>
      <c r="M247" s="28" t="s">
        <v>112</v>
      </c>
      <c r="N247" s="28"/>
      <c r="O247" s="27"/>
      <c r="P247" s="27"/>
      <c r="Q247" s="33">
        <f t="shared" si="17"/>
        <v>147.5</v>
      </c>
      <c r="R247" s="34">
        <f t="shared" si="18"/>
        <v>9</v>
      </c>
      <c r="S247" s="28"/>
      <c r="T247" s="29">
        <v>22.5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>
        <v>22</v>
      </c>
      <c r="BK247" s="29"/>
      <c r="BL247" s="29"/>
      <c r="BM247" s="29"/>
      <c r="BN247" s="29"/>
      <c r="BO247" s="29"/>
      <c r="BP247" s="29"/>
      <c r="BQ247" s="29"/>
      <c r="BR247" s="29"/>
      <c r="BS247" s="27"/>
      <c r="BT247" s="27"/>
      <c r="BU247" s="27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>
        <v>103</v>
      </c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</row>
    <row r="248" spans="1:593" s="30" customFormat="1" ht="15.75" customHeight="1" x14ac:dyDescent="0.2">
      <c r="A248" s="25" t="s">
        <v>103</v>
      </c>
      <c r="B248" s="41" t="s">
        <v>831</v>
      </c>
      <c r="C248" s="26" t="s">
        <v>105</v>
      </c>
      <c r="D248" s="24" t="s">
        <v>858</v>
      </c>
      <c r="E248" s="24" t="s">
        <v>697</v>
      </c>
      <c r="F248" s="31">
        <v>37500</v>
      </c>
      <c r="G248" s="24" t="s">
        <v>698</v>
      </c>
      <c r="H248" s="24" t="s">
        <v>133</v>
      </c>
      <c r="I248" s="24">
        <v>1</v>
      </c>
      <c r="J248" s="24" t="s">
        <v>134</v>
      </c>
      <c r="K248" s="24" t="s">
        <v>699</v>
      </c>
      <c r="L248" s="27">
        <v>999867827</v>
      </c>
      <c r="M248" s="28" t="s">
        <v>112</v>
      </c>
      <c r="N248" s="28"/>
      <c r="O248" s="27"/>
      <c r="P248" s="27"/>
      <c r="Q248" s="33">
        <f>80 + SUM(AO248:ED248)</f>
        <v>140</v>
      </c>
      <c r="R248" s="34">
        <f t="shared" si="18"/>
        <v>10</v>
      </c>
      <c r="S248" s="28"/>
      <c r="T248" s="27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7"/>
      <c r="BT248" s="27"/>
      <c r="BU248" s="27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>
        <v>60</v>
      </c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  <c r="QR248" s="29"/>
      <c r="QS248" s="29"/>
      <c r="QT248" s="29"/>
      <c r="QU248" s="29"/>
      <c r="QV248" s="29"/>
      <c r="QW248" s="29"/>
      <c r="QX248" s="29"/>
      <c r="QY248" s="29"/>
      <c r="QZ248" s="29"/>
      <c r="RA248" s="29"/>
      <c r="RB248" s="29"/>
      <c r="RC248" s="29"/>
      <c r="RD248" s="29"/>
      <c r="RE248" s="29"/>
      <c r="RF248" s="29"/>
      <c r="RG248" s="29"/>
      <c r="RH248" s="29"/>
      <c r="RI248" s="29"/>
      <c r="RJ248" s="29"/>
      <c r="RK248" s="29"/>
      <c r="RL248" s="29"/>
      <c r="RM248" s="29"/>
      <c r="RN248" s="29"/>
      <c r="RO248" s="29"/>
      <c r="RP248" s="29"/>
      <c r="RQ248" s="29"/>
      <c r="RR248" s="29"/>
      <c r="RS248" s="29"/>
      <c r="RT248" s="29"/>
      <c r="RU248" s="29"/>
      <c r="RV248" s="29"/>
      <c r="RW248" s="29"/>
      <c r="RX248" s="29"/>
      <c r="RY248" s="29"/>
      <c r="RZ248" s="29"/>
      <c r="SA248" s="29"/>
      <c r="SB248" s="29"/>
      <c r="SC248" s="29"/>
      <c r="SD248" s="29"/>
      <c r="SE248" s="29"/>
      <c r="SF248" s="29"/>
      <c r="SG248" s="29"/>
      <c r="SH248" s="29"/>
      <c r="SI248" s="29"/>
      <c r="SJ248" s="29"/>
      <c r="SK248" s="29"/>
      <c r="SL248" s="29"/>
      <c r="SM248" s="29"/>
      <c r="SN248" s="29"/>
      <c r="SO248" s="29"/>
      <c r="SP248" s="29"/>
      <c r="SQ248" s="29"/>
      <c r="SR248" s="29"/>
      <c r="SS248" s="29"/>
      <c r="ST248" s="29"/>
      <c r="SU248" s="29"/>
      <c r="SV248" s="29"/>
      <c r="SW248" s="29"/>
      <c r="SX248" s="29"/>
      <c r="SY248" s="29"/>
      <c r="SZ248" s="29"/>
      <c r="TA248" s="29"/>
      <c r="TB248" s="29"/>
      <c r="TC248" s="29"/>
      <c r="TD248" s="29"/>
      <c r="TE248" s="29"/>
      <c r="TF248" s="29"/>
      <c r="TG248" s="29"/>
      <c r="TH248" s="29"/>
      <c r="TI248" s="29"/>
      <c r="TJ248" s="29"/>
      <c r="TK248" s="29"/>
      <c r="TL248" s="29"/>
      <c r="TM248" s="29"/>
      <c r="TN248" s="29"/>
      <c r="TO248" s="29"/>
      <c r="TP248" s="29"/>
      <c r="TQ248" s="29"/>
      <c r="TR248" s="29"/>
      <c r="TS248" s="29"/>
      <c r="TT248" s="29"/>
      <c r="TU248" s="29"/>
      <c r="TV248" s="29"/>
      <c r="TW248" s="29"/>
      <c r="TX248" s="29"/>
      <c r="TY248" s="29"/>
      <c r="TZ248" s="29"/>
      <c r="UA248" s="29"/>
      <c r="UB248" s="29"/>
      <c r="UC248" s="29"/>
      <c r="UD248" s="29"/>
      <c r="UE248" s="29"/>
      <c r="UF248" s="29"/>
      <c r="UG248" s="29"/>
      <c r="UH248" s="29"/>
      <c r="UI248" s="29"/>
      <c r="UJ248" s="29"/>
      <c r="UK248" s="29"/>
      <c r="UL248" s="29"/>
      <c r="UM248" s="29"/>
      <c r="UN248" s="29"/>
      <c r="UO248" s="29"/>
      <c r="UP248" s="29"/>
      <c r="UQ248" s="29"/>
      <c r="UR248" s="29"/>
      <c r="US248" s="29"/>
      <c r="UT248" s="29"/>
      <c r="UU248" s="29"/>
      <c r="UV248" s="29"/>
      <c r="UW248" s="29"/>
      <c r="UX248" s="29"/>
      <c r="UY248" s="29"/>
      <c r="UZ248" s="29"/>
      <c r="VA248" s="29"/>
      <c r="VB248" s="29"/>
      <c r="VC248" s="29"/>
      <c r="VD248" s="29"/>
      <c r="VE248" s="29"/>
      <c r="VF248" s="29"/>
      <c r="VG248" s="29"/>
      <c r="VH248" s="29"/>
      <c r="VI248" s="29"/>
      <c r="VJ248" s="29"/>
      <c r="VK248" s="29"/>
      <c r="VL248" s="29"/>
      <c r="VM248" s="29"/>
      <c r="VN248" s="29"/>
      <c r="VO248" s="29"/>
      <c r="VP248" s="29"/>
      <c r="VQ248" s="29"/>
      <c r="VR248" s="29"/>
      <c r="VS248" s="29"/>
      <c r="VT248" s="29"/>
      <c r="VU248" s="29"/>
    </row>
    <row r="249" spans="1:593" s="30" customFormat="1" ht="15.75" customHeight="1" x14ac:dyDescent="0.2">
      <c r="A249" s="25" t="s">
        <v>103</v>
      </c>
      <c r="B249" s="41" t="s">
        <v>831</v>
      </c>
      <c r="C249" s="26" t="s">
        <v>105</v>
      </c>
      <c r="D249" s="24" t="s">
        <v>522</v>
      </c>
      <c r="E249" s="24" t="s">
        <v>859</v>
      </c>
      <c r="F249" s="40">
        <v>37297</v>
      </c>
      <c r="G249" s="24" t="s">
        <v>381</v>
      </c>
      <c r="H249" s="24" t="s">
        <v>382</v>
      </c>
      <c r="I249" s="24">
        <v>3</v>
      </c>
      <c r="J249" s="24" t="s">
        <v>383</v>
      </c>
      <c r="K249" s="24" t="s">
        <v>384</v>
      </c>
      <c r="L249" s="27">
        <v>999862487</v>
      </c>
      <c r="M249" s="28" t="s">
        <v>112</v>
      </c>
      <c r="N249" s="28"/>
      <c r="O249" s="27"/>
      <c r="P249" s="27"/>
      <c r="Q249" s="33">
        <f>17 + SUM(AO249:DO249)</f>
        <v>127.1</v>
      </c>
      <c r="R249" s="34">
        <f t="shared" si="18"/>
        <v>11</v>
      </c>
      <c r="S249" s="28"/>
      <c r="T249" s="27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>
        <v>49.5</v>
      </c>
      <c r="BC249" s="29"/>
      <c r="BD249" s="29"/>
      <c r="BE249" s="29"/>
      <c r="BF249" s="29"/>
      <c r="BG249" s="29"/>
      <c r="BH249" s="29"/>
      <c r="BI249" s="29"/>
      <c r="BJ249" s="29"/>
      <c r="BK249" s="29"/>
      <c r="BL249" s="29">
        <v>60.6</v>
      </c>
      <c r="BM249" s="29"/>
      <c r="BN249" s="29"/>
      <c r="BO249" s="29"/>
      <c r="BP249" s="29"/>
      <c r="BQ249" s="29"/>
      <c r="BR249" s="29"/>
      <c r="BS249" s="27"/>
      <c r="BT249" s="27"/>
      <c r="BU249" s="27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  <c r="QR249" s="29"/>
      <c r="QS249" s="29"/>
      <c r="QT249" s="29"/>
      <c r="QU249" s="29"/>
      <c r="QV249" s="29"/>
      <c r="QW249" s="29"/>
      <c r="QX249" s="29"/>
      <c r="QY249" s="29"/>
      <c r="QZ249" s="29"/>
      <c r="RA249" s="29"/>
      <c r="RB249" s="29"/>
      <c r="RC249" s="29"/>
      <c r="RD249" s="29"/>
      <c r="RE249" s="29"/>
      <c r="RF249" s="29"/>
      <c r="RG249" s="29"/>
      <c r="RH249" s="29"/>
      <c r="RI249" s="29"/>
      <c r="RJ249" s="29"/>
      <c r="RK249" s="29"/>
      <c r="RL249" s="29"/>
      <c r="RM249" s="29"/>
      <c r="RN249" s="29"/>
      <c r="RO249" s="29"/>
      <c r="RP249" s="29"/>
      <c r="RQ249" s="29"/>
      <c r="RR249" s="29"/>
      <c r="RS249" s="29"/>
      <c r="RT249" s="29"/>
      <c r="RU249" s="29"/>
      <c r="RV249" s="29"/>
      <c r="RW249" s="29"/>
      <c r="RX249" s="29"/>
      <c r="RY249" s="29"/>
      <c r="RZ249" s="29"/>
      <c r="SA249" s="29"/>
      <c r="SB249" s="29"/>
      <c r="SC249" s="29"/>
      <c r="SD249" s="29"/>
      <c r="SE249" s="29"/>
      <c r="SF249" s="29"/>
      <c r="SG249" s="29"/>
      <c r="SH249" s="29"/>
      <c r="SI249" s="29"/>
      <c r="SJ249" s="29"/>
      <c r="SK249" s="29"/>
      <c r="SL249" s="29"/>
      <c r="SM249" s="29"/>
      <c r="SN249" s="29"/>
      <c r="SO249" s="29"/>
      <c r="SP249" s="29"/>
      <c r="SQ249" s="29"/>
      <c r="SR249" s="29"/>
      <c r="SS249" s="29"/>
      <c r="ST249" s="29"/>
      <c r="SU249" s="29"/>
      <c r="SV249" s="29"/>
      <c r="SW249" s="29"/>
      <c r="SX249" s="29"/>
      <c r="SY249" s="29"/>
      <c r="SZ249" s="29"/>
      <c r="TA249" s="29"/>
      <c r="TB249" s="29"/>
      <c r="TC249" s="29"/>
      <c r="TD249" s="29"/>
      <c r="TE249" s="29"/>
      <c r="TF249" s="29"/>
      <c r="TG249" s="29"/>
      <c r="TH249" s="29"/>
      <c r="TI249" s="29"/>
      <c r="TJ249" s="29"/>
      <c r="TK249" s="29"/>
      <c r="TL249" s="29"/>
      <c r="TM249" s="29"/>
      <c r="TN249" s="29"/>
      <c r="TO249" s="29"/>
      <c r="TP249" s="29"/>
      <c r="TQ249" s="29"/>
      <c r="TR249" s="29"/>
      <c r="TS249" s="29"/>
      <c r="TT249" s="29"/>
      <c r="TU249" s="29"/>
      <c r="TV249" s="29"/>
      <c r="TW249" s="29"/>
      <c r="TX249" s="29"/>
      <c r="TY249" s="29"/>
      <c r="TZ249" s="29"/>
      <c r="UA249" s="29"/>
      <c r="UB249" s="29"/>
      <c r="UC249" s="29"/>
      <c r="UD249" s="29"/>
      <c r="UE249" s="29"/>
      <c r="UF249" s="29"/>
      <c r="UG249" s="29"/>
      <c r="UH249" s="29"/>
      <c r="UI249" s="29"/>
      <c r="UJ249" s="29"/>
      <c r="UK249" s="29"/>
      <c r="UL249" s="29"/>
      <c r="UM249" s="29"/>
      <c r="UN249" s="29"/>
      <c r="UO249" s="29"/>
      <c r="UP249" s="29"/>
      <c r="UQ249" s="29"/>
      <c r="UR249" s="29"/>
      <c r="US249" s="29"/>
      <c r="UT249" s="29"/>
      <c r="UU249" s="29"/>
      <c r="UV249" s="29"/>
      <c r="UW249" s="29"/>
      <c r="UX249" s="29"/>
      <c r="UY249" s="29"/>
      <c r="UZ249" s="29"/>
      <c r="VA249" s="29"/>
      <c r="VB249" s="29"/>
      <c r="VC249" s="29"/>
      <c r="VD249" s="29"/>
      <c r="VE249" s="29"/>
      <c r="VF249" s="29"/>
      <c r="VG249" s="29"/>
      <c r="VH249" s="29"/>
      <c r="VI249" s="29"/>
      <c r="VJ249" s="29"/>
      <c r="VK249" s="29"/>
      <c r="VL249" s="29"/>
      <c r="VM249" s="29"/>
      <c r="VN249" s="29"/>
      <c r="VO249" s="29"/>
      <c r="VP249" s="29"/>
      <c r="VQ249" s="29"/>
      <c r="VR249" s="29"/>
      <c r="VS249" s="29"/>
      <c r="VT249" s="29"/>
      <c r="VU249" s="29"/>
    </row>
    <row r="250" spans="1:593" s="30" customFormat="1" ht="15.75" customHeight="1" x14ac:dyDescent="0.2">
      <c r="A250" s="25" t="s">
        <v>103</v>
      </c>
      <c r="B250" s="41" t="s">
        <v>831</v>
      </c>
      <c r="C250" s="26" t="s">
        <v>105</v>
      </c>
      <c r="D250" s="24" t="s">
        <v>400</v>
      </c>
      <c r="E250" s="24" t="s">
        <v>767</v>
      </c>
      <c r="F250" s="24"/>
      <c r="G250" s="24" t="s">
        <v>768</v>
      </c>
      <c r="H250" s="24" t="s">
        <v>116</v>
      </c>
      <c r="I250" s="25">
        <v>2</v>
      </c>
      <c r="J250" s="24" t="s">
        <v>769</v>
      </c>
      <c r="K250" s="24" t="s">
        <v>860</v>
      </c>
      <c r="L250" s="27">
        <v>999864724</v>
      </c>
      <c r="M250" s="28" t="s">
        <v>112</v>
      </c>
      <c r="N250" s="28"/>
      <c r="O250" s="27"/>
      <c r="P250" s="27"/>
      <c r="Q250" s="33">
        <f t="shared" ref="Q250:Q281" si="19">SUM(T250:ED250)</f>
        <v>110.1</v>
      </c>
      <c r="R250" s="34">
        <f t="shared" si="18"/>
        <v>12</v>
      </c>
      <c r="S250" s="28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>
        <v>45.3</v>
      </c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7"/>
      <c r="BT250" s="27"/>
      <c r="BU250" s="27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>
        <v>64.8</v>
      </c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</row>
    <row r="251" spans="1:593" s="30" customFormat="1" ht="15.75" customHeight="1" x14ac:dyDescent="0.2">
      <c r="A251" s="25" t="s">
        <v>103</v>
      </c>
      <c r="B251" s="41" t="s">
        <v>831</v>
      </c>
      <c r="C251" s="26" t="s">
        <v>105</v>
      </c>
      <c r="D251" s="24" t="s">
        <v>1056</v>
      </c>
      <c r="E251" s="24" t="s">
        <v>1057</v>
      </c>
      <c r="F251" s="31">
        <v>36904</v>
      </c>
      <c r="G251" s="24" t="s">
        <v>1058</v>
      </c>
      <c r="H251" s="24" t="s">
        <v>1059</v>
      </c>
      <c r="I251" s="24">
        <v>8</v>
      </c>
      <c r="J251" s="24" t="s">
        <v>1060</v>
      </c>
      <c r="K251" s="24" t="s">
        <v>1061</v>
      </c>
      <c r="L251" s="27">
        <v>999896754</v>
      </c>
      <c r="M251" s="28" t="s">
        <v>112</v>
      </c>
      <c r="N251" s="28"/>
      <c r="O251" s="27"/>
      <c r="P251" s="27"/>
      <c r="Q251" s="33">
        <f t="shared" si="19"/>
        <v>103.13</v>
      </c>
      <c r="R251" s="34">
        <f t="shared" si="18"/>
        <v>13</v>
      </c>
      <c r="S251" s="28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7"/>
      <c r="BT251" s="27"/>
      <c r="BU251" s="27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>
        <v>45.45</v>
      </c>
      <c r="CT251" s="29"/>
      <c r="CU251" s="29">
        <v>57.68</v>
      </c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</row>
    <row r="252" spans="1:593" s="30" customFormat="1" ht="15.75" customHeight="1" x14ac:dyDescent="0.2">
      <c r="A252" s="25" t="s">
        <v>103</v>
      </c>
      <c r="B252" s="41" t="s">
        <v>831</v>
      </c>
      <c r="C252" s="26" t="s">
        <v>105</v>
      </c>
      <c r="D252" s="24" t="s">
        <v>700</v>
      </c>
      <c r="E252" s="24" t="s">
        <v>701</v>
      </c>
      <c r="F252" s="31">
        <v>37151</v>
      </c>
      <c r="G252" s="24" t="s">
        <v>702</v>
      </c>
      <c r="H252" s="24" t="s">
        <v>310</v>
      </c>
      <c r="I252" s="24">
        <v>5</v>
      </c>
      <c r="J252" s="24" t="s">
        <v>703</v>
      </c>
      <c r="K252" s="24" t="s">
        <v>704</v>
      </c>
      <c r="L252" s="27">
        <v>999798280</v>
      </c>
      <c r="M252" s="28" t="s">
        <v>112</v>
      </c>
      <c r="N252" s="28"/>
      <c r="O252" s="27"/>
      <c r="P252" s="27"/>
      <c r="Q252" s="33">
        <f t="shared" si="19"/>
        <v>100.6</v>
      </c>
      <c r="R252" s="34">
        <f t="shared" si="18"/>
        <v>14</v>
      </c>
      <c r="S252" s="28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7"/>
      <c r="BT252" s="27"/>
      <c r="BU252" s="27"/>
      <c r="BV252" s="29"/>
      <c r="BW252" s="29"/>
      <c r="BX252" s="29"/>
      <c r="BY252" s="29"/>
      <c r="BZ252" s="29"/>
      <c r="CA252" s="29">
        <v>60.6</v>
      </c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>
        <v>40</v>
      </c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  <c r="QR252" s="29"/>
      <c r="QS252" s="29"/>
      <c r="QT252" s="29"/>
      <c r="QU252" s="29"/>
      <c r="QV252" s="29"/>
      <c r="QW252" s="29"/>
      <c r="QX252" s="29"/>
      <c r="QY252" s="29"/>
      <c r="QZ252" s="29"/>
      <c r="RA252" s="29"/>
      <c r="RB252" s="29"/>
      <c r="RC252" s="29"/>
      <c r="RD252" s="29"/>
      <c r="RE252" s="29"/>
      <c r="RF252" s="29"/>
      <c r="RG252" s="29"/>
      <c r="RH252" s="29"/>
      <c r="RI252" s="29"/>
      <c r="RJ252" s="29"/>
      <c r="RK252" s="29"/>
      <c r="RL252" s="29"/>
      <c r="RM252" s="29"/>
      <c r="RN252" s="29"/>
      <c r="RO252" s="29"/>
      <c r="RP252" s="29"/>
      <c r="RQ252" s="29"/>
      <c r="RR252" s="29"/>
      <c r="RS252" s="29"/>
      <c r="RT252" s="29"/>
      <c r="RU252" s="29"/>
      <c r="RV252" s="29"/>
      <c r="RW252" s="29"/>
      <c r="RX252" s="29"/>
      <c r="RY252" s="29"/>
      <c r="RZ252" s="29"/>
      <c r="SA252" s="29"/>
      <c r="SB252" s="29"/>
      <c r="SC252" s="29"/>
      <c r="SD252" s="29"/>
      <c r="SE252" s="29"/>
      <c r="SF252" s="29"/>
      <c r="SG252" s="29"/>
      <c r="SH252" s="29"/>
      <c r="SI252" s="29"/>
      <c r="SJ252" s="29"/>
      <c r="SK252" s="29"/>
      <c r="SL252" s="29"/>
      <c r="SM252" s="29"/>
      <c r="SN252" s="29"/>
      <c r="SO252" s="29"/>
      <c r="SP252" s="29"/>
      <c r="SQ252" s="29"/>
      <c r="SR252" s="29"/>
      <c r="SS252" s="29"/>
      <c r="ST252" s="29"/>
      <c r="SU252" s="29"/>
      <c r="SV252" s="29"/>
      <c r="SW252" s="29"/>
      <c r="SX252" s="29"/>
      <c r="SY252" s="29"/>
      <c r="SZ252" s="29"/>
      <c r="TA252" s="29"/>
      <c r="TB252" s="29"/>
      <c r="TC252" s="29"/>
      <c r="TD252" s="29"/>
      <c r="TE252" s="29"/>
      <c r="TF252" s="29"/>
      <c r="TG252" s="29"/>
      <c r="TH252" s="29"/>
      <c r="TI252" s="29"/>
      <c r="TJ252" s="29"/>
      <c r="TK252" s="29"/>
      <c r="TL252" s="29"/>
      <c r="TM252" s="29"/>
      <c r="TN252" s="29"/>
      <c r="TO252" s="29"/>
      <c r="TP252" s="29"/>
      <c r="TQ252" s="29"/>
      <c r="TR252" s="29"/>
      <c r="TS252" s="29"/>
      <c r="TT252" s="29"/>
      <c r="TU252" s="29"/>
      <c r="TV252" s="29"/>
      <c r="TW252" s="29"/>
      <c r="TX252" s="29"/>
      <c r="TY252" s="29"/>
      <c r="TZ252" s="29"/>
      <c r="UA252" s="29"/>
      <c r="UB252" s="29"/>
      <c r="UC252" s="29"/>
      <c r="UD252" s="29"/>
      <c r="UE252" s="29"/>
      <c r="UF252" s="29"/>
      <c r="UG252" s="29"/>
      <c r="UH252" s="29"/>
      <c r="UI252" s="29"/>
      <c r="UJ252" s="29"/>
      <c r="UK252" s="29"/>
      <c r="UL252" s="29"/>
      <c r="UM252" s="29"/>
      <c r="UN252" s="29"/>
      <c r="UO252" s="29"/>
      <c r="UP252" s="29"/>
      <c r="UQ252" s="29"/>
      <c r="UR252" s="29"/>
      <c r="US252" s="29"/>
      <c r="UT252" s="29"/>
      <c r="UU252" s="29"/>
      <c r="UV252" s="29"/>
      <c r="UW252" s="29"/>
      <c r="UX252" s="29"/>
      <c r="UY252" s="29"/>
      <c r="UZ252" s="29"/>
      <c r="VA252" s="29"/>
      <c r="VB252" s="29"/>
      <c r="VC252" s="29"/>
      <c r="VD252" s="29"/>
      <c r="VE252" s="29"/>
      <c r="VF252" s="29"/>
      <c r="VG252" s="29"/>
      <c r="VH252" s="29"/>
      <c r="VI252" s="29"/>
      <c r="VJ252" s="29"/>
      <c r="VK252" s="29"/>
      <c r="VL252" s="29"/>
      <c r="VM252" s="29"/>
      <c r="VN252" s="29"/>
      <c r="VO252" s="29"/>
      <c r="VP252" s="29"/>
      <c r="VQ252" s="29"/>
      <c r="VR252" s="29"/>
      <c r="VS252" s="29"/>
      <c r="VT252" s="29"/>
      <c r="VU252" s="29"/>
    </row>
    <row r="253" spans="1:593" s="30" customFormat="1" ht="15.75" customHeight="1" x14ac:dyDescent="0.2">
      <c r="A253" s="25" t="s">
        <v>103</v>
      </c>
      <c r="B253" s="41" t="s">
        <v>831</v>
      </c>
      <c r="C253" s="26" t="s">
        <v>105</v>
      </c>
      <c r="D253" s="24" t="s">
        <v>536</v>
      </c>
      <c r="E253" s="24" t="s">
        <v>861</v>
      </c>
      <c r="F253" s="31"/>
      <c r="G253" s="24"/>
      <c r="H253" s="24"/>
      <c r="I253" s="24"/>
      <c r="J253" s="24"/>
      <c r="K253" s="24"/>
      <c r="L253" s="27"/>
      <c r="M253" s="28"/>
      <c r="N253" s="28"/>
      <c r="O253" s="27"/>
      <c r="P253" s="27"/>
      <c r="Q253" s="33">
        <f t="shared" si="19"/>
        <v>96.72</v>
      </c>
      <c r="R253" s="34">
        <f t="shared" si="18"/>
        <v>15</v>
      </c>
      <c r="S253" s="28"/>
      <c r="T253" s="27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>
        <v>60</v>
      </c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7"/>
      <c r="BT253" s="27"/>
      <c r="BU253" s="27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>
        <v>36.72</v>
      </c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</row>
    <row r="254" spans="1:593" s="30" customFormat="1" ht="15.75" customHeight="1" x14ac:dyDescent="0.2">
      <c r="A254" s="25" t="s">
        <v>103</v>
      </c>
      <c r="B254" s="41" t="s">
        <v>831</v>
      </c>
      <c r="C254" s="26" t="s">
        <v>105</v>
      </c>
      <c r="D254" s="24" t="s">
        <v>916</v>
      </c>
      <c r="E254" s="24" t="s">
        <v>917</v>
      </c>
      <c r="F254" s="31">
        <v>37297</v>
      </c>
      <c r="G254" s="24" t="s">
        <v>918</v>
      </c>
      <c r="H254" s="24" t="s">
        <v>200</v>
      </c>
      <c r="I254" s="24">
        <v>8</v>
      </c>
      <c r="J254" s="24" t="s">
        <v>209</v>
      </c>
      <c r="K254" s="24" t="s">
        <v>210</v>
      </c>
      <c r="L254" s="27">
        <v>999798712</v>
      </c>
      <c r="M254" s="28" t="s">
        <v>112</v>
      </c>
      <c r="N254" s="28"/>
      <c r="O254" s="27"/>
      <c r="P254" s="27"/>
      <c r="Q254" s="33">
        <f t="shared" si="19"/>
        <v>92.4</v>
      </c>
      <c r="R254" s="34">
        <f t="shared" si="18"/>
        <v>16</v>
      </c>
      <c r="S254" s="28"/>
      <c r="T254" s="27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>
        <v>31.8</v>
      </c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7"/>
      <c r="BT254" s="27"/>
      <c r="BU254" s="27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>
        <v>60.6</v>
      </c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</row>
    <row r="255" spans="1:593" s="30" customFormat="1" ht="15.75" customHeight="1" x14ac:dyDescent="0.2">
      <c r="A255" s="25" t="s">
        <v>103</v>
      </c>
      <c r="B255" s="41" t="s">
        <v>831</v>
      </c>
      <c r="C255" s="26" t="s">
        <v>105</v>
      </c>
      <c r="D255" s="24" t="s">
        <v>887</v>
      </c>
      <c r="E255" s="24" t="s">
        <v>731</v>
      </c>
      <c r="F255" s="31">
        <v>37131</v>
      </c>
      <c r="G255" s="24" t="s">
        <v>888</v>
      </c>
      <c r="H255" s="24" t="s">
        <v>291</v>
      </c>
      <c r="I255" s="24">
        <v>7</v>
      </c>
      <c r="J255" s="24" t="s">
        <v>292</v>
      </c>
      <c r="K255" s="24" t="s">
        <v>293</v>
      </c>
      <c r="L255" s="27">
        <v>999904346</v>
      </c>
      <c r="M255" s="28" t="s">
        <v>112</v>
      </c>
      <c r="N255" s="28"/>
      <c r="O255" s="27"/>
      <c r="P255" s="27"/>
      <c r="Q255" s="33">
        <f t="shared" si="19"/>
        <v>87.9</v>
      </c>
      <c r="R255" s="34">
        <f t="shared" si="18"/>
        <v>17</v>
      </c>
      <c r="S255" s="28"/>
      <c r="T255" s="27"/>
      <c r="U255" s="29"/>
      <c r="V255" s="29"/>
      <c r="W255" s="29"/>
      <c r="X255" s="29"/>
      <c r="Y255" s="29"/>
      <c r="Z255" s="29"/>
      <c r="AA255" s="29">
        <v>7.5</v>
      </c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>
        <v>40.4</v>
      </c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7"/>
      <c r="BT255" s="27"/>
      <c r="BU255" s="27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>
        <v>40</v>
      </c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</row>
    <row r="256" spans="1:593" s="30" customFormat="1" ht="15.75" customHeight="1" x14ac:dyDescent="0.2">
      <c r="A256" s="25" t="s">
        <v>103</v>
      </c>
      <c r="B256" s="41" t="s">
        <v>831</v>
      </c>
      <c r="C256" s="26" t="s">
        <v>105</v>
      </c>
      <c r="D256" s="24" t="s">
        <v>325</v>
      </c>
      <c r="E256" s="24" t="s">
        <v>862</v>
      </c>
      <c r="F256" s="24"/>
      <c r="G256" s="24"/>
      <c r="H256" s="24"/>
      <c r="I256" s="24"/>
      <c r="J256" s="24"/>
      <c r="K256" s="24"/>
      <c r="L256" s="27"/>
      <c r="M256" s="28"/>
      <c r="N256" s="28"/>
      <c r="O256" s="27"/>
      <c r="P256" s="27"/>
      <c r="Q256" s="33">
        <f t="shared" si="19"/>
        <v>82.85</v>
      </c>
      <c r="R256" s="34">
        <f t="shared" si="18"/>
        <v>18</v>
      </c>
      <c r="S256" s="28"/>
      <c r="T256" s="27"/>
      <c r="U256" s="27"/>
      <c r="V256" s="29"/>
      <c r="W256" s="27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>
        <v>37.4</v>
      </c>
      <c r="BC256" s="29"/>
      <c r="BD256" s="29"/>
      <c r="BE256" s="29"/>
      <c r="BF256" s="29"/>
      <c r="BG256" s="29"/>
      <c r="BH256" s="29"/>
      <c r="BI256" s="29"/>
      <c r="BJ256" s="29"/>
      <c r="BK256" s="29"/>
      <c r="BL256" s="29">
        <v>45.45</v>
      </c>
      <c r="BM256" s="29"/>
      <c r="BN256" s="29"/>
      <c r="BO256" s="29"/>
      <c r="BP256" s="29"/>
      <c r="BQ256" s="29"/>
      <c r="BR256" s="29"/>
      <c r="BS256" s="27"/>
      <c r="BT256" s="27"/>
      <c r="BU256" s="27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  <c r="QR256" s="29"/>
      <c r="QS256" s="29"/>
      <c r="QT256" s="29"/>
      <c r="QU256" s="29"/>
      <c r="QV256" s="29"/>
      <c r="QW256" s="29"/>
      <c r="QX256" s="29"/>
      <c r="QY256" s="29"/>
      <c r="QZ256" s="29"/>
      <c r="RA256" s="29"/>
      <c r="RB256" s="29"/>
      <c r="RC256" s="29"/>
      <c r="RD256" s="29"/>
      <c r="RE256" s="29"/>
      <c r="RF256" s="29"/>
      <c r="RG256" s="29"/>
      <c r="RH256" s="29"/>
      <c r="RI256" s="29"/>
      <c r="RJ256" s="29"/>
      <c r="RK256" s="29"/>
      <c r="RL256" s="29"/>
      <c r="RM256" s="29"/>
      <c r="RN256" s="29"/>
      <c r="RO256" s="29"/>
      <c r="RP256" s="29"/>
      <c r="RQ256" s="29"/>
      <c r="RR256" s="29"/>
      <c r="RS256" s="29"/>
      <c r="RT256" s="29"/>
      <c r="RU256" s="29"/>
      <c r="RV256" s="29"/>
      <c r="RW256" s="29"/>
      <c r="RX256" s="29"/>
      <c r="RY256" s="29"/>
      <c r="RZ256" s="29"/>
      <c r="SA256" s="29"/>
      <c r="SB256" s="29"/>
      <c r="SC256" s="29"/>
      <c r="SD256" s="29"/>
      <c r="SE256" s="29"/>
      <c r="SF256" s="29"/>
      <c r="SG256" s="29"/>
      <c r="SH256" s="29"/>
      <c r="SI256" s="29"/>
      <c r="SJ256" s="29"/>
      <c r="SK256" s="29"/>
      <c r="SL256" s="29"/>
      <c r="SM256" s="29"/>
      <c r="SN256" s="29"/>
      <c r="SO256" s="29"/>
      <c r="SP256" s="29"/>
      <c r="SQ256" s="29"/>
      <c r="SR256" s="29"/>
      <c r="SS256" s="29"/>
      <c r="ST256" s="29"/>
      <c r="SU256" s="29"/>
      <c r="SV256" s="29"/>
      <c r="SW256" s="29"/>
      <c r="SX256" s="29"/>
      <c r="SY256" s="29"/>
      <c r="SZ256" s="29"/>
      <c r="TA256" s="29"/>
      <c r="TB256" s="29"/>
      <c r="TC256" s="29"/>
      <c r="TD256" s="29"/>
      <c r="TE256" s="29"/>
      <c r="TF256" s="29"/>
      <c r="TG256" s="29"/>
      <c r="TH256" s="29"/>
      <c r="TI256" s="29"/>
      <c r="TJ256" s="29"/>
      <c r="TK256" s="29"/>
      <c r="TL256" s="29"/>
      <c r="TM256" s="29"/>
      <c r="TN256" s="29"/>
      <c r="TO256" s="29"/>
      <c r="TP256" s="29"/>
      <c r="TQ256" s="29"/>
      <c r="TR256" s="29"/>
      <c r="TS256" s="29"/>
      <c r="TT256" s="29"/>
      <c r="TU256" s="29"/>
      <c r="TV256" s="29"/>
      <c r="TW256" s="29"/>
      <c r="TX256" s="29"/>
      <c r="TY256" s="29"/>
      <c r="TZ256" s="29"/>
      <c r="UA256" s="29"/>
      <c r="UB256" s="29"/>
      <c r="UC256" s="29"/>
      <c r="UD256" s="29"/>
      <c r="UE256" s="29"/>
      <c r="UF256" s="29"/>
      <c r="UG256" s="29"/>
      <c r="UH256" s="29"/>
      <c r="UI256" s="29"/>
      <c r="UJ256" s="29"/>
      <c r="UK256" s="29"/>
      <c r="UL256" s="29"/>
      <c r="UM256" s="29"/>
      <c r="UN256" s="29"/>
      <c r="UO256" s="29"/>
      <c r="UP256" s="29"/>
      <c r="UQ256" s="29"/>
      <c r="UR256" s="29"/>
      <c r="US256" s="29"/>
      <c r="UT256" s="29"/>
      <c r="UU256" s="29"/>
      <c r="UV256" s="29"/>
      <c r="UW256" s="29"/>
      <c r="UX256" s="29"/>
      <c r="UY256" s="29"/>
      <c r="UZ256" s="29"/>
      <c r="VA256" s="29"/>
      <c r="VB256" s="29"/>
      <c r="VC256" s="29"/>
      <c r="VD256" s="29"/>
      <c r="VE256" s="29"/>
      <c r="VF256" s="29"/>
      <c r="VG256" s="29"/>
      <c r="VH256" s="29"/>
      <c r="VI256" s="29"/>
      <c r="VJ256" s="29"/>
      <c r="VK256" s="29"/>
      <c r="VL256" s="29"/>
      <c r="VM256" s="29"/>
      <c r="VN256" s="29"/>
      <c r="VO256" s="29"/>
      <c r="VP256" s="29"/>
      <c r="VQ256" s="29"/>
      <c r="VR256" s="29"/>
      <c r="VS256" s="29"/>
      <c r="VT256" s="29"/>
      <c r="VU256" s="29"/>
    </row>
    <row r="257" spans="1:593" s="30" customFormat="1" ht="15.75" customHeight="1" x14ac:dyDescent="0.2">
      <c r="A257" s="25" t="s">
        <v>103</v>
      </c>
      <c r="B257" s="41" t="s">
        <v>831</v>
      </c>
      <c r="C257" s="26" t="s">
        <v>105</v>
      </c>
      <c r="D257" s="24" t="s">
        <v>3656</v>
      </c>
      <c r="E257" s="24" t="s">
        <v>3657</v>
      </c>
      <c r="F257" s="31"/>
      <c r="G257" s="24"/>
      <c r="H257" s="24"/>
      <c r="I257" s="25"/>
      <c r="J257" s="24"/>
      <c r="K257" s="24"/>
      <c r="L257" s="27"/>
      <c r="M257" s="28"/>
      <c r="N257" s="28"/>
      <c r="O257" s="27"/>
      <c r="P257" s="27"/>
      <c r="Q257" s="33">
        <f t="shared" si="19"/>
        <v>81.2</v>
      </c>
      <c r="R257" s="34">
        <f t="shared" si="18"/>
        <v>19</v>
      </c>
      <c r="S257" s="28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7"/>
      <c r="BT257" s="27"/>
      <c r="BU257" s="27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>
        <v>40</v>
      </c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>
        <v>41.2</v>
      </c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</row>
    <row r="258" spans="1:593" s="30" customFormat="1" ht="15.75" customHeight="1" x14ac:dyDescent="0.2">
      <c r="A258" s="25" t="s">
        <v>103</v>
      </c>
      <c r="B258" s="41" t="s">
        <v>831</v>
      </c>
      <c r="C258" s="26" t="s">
        <v>105</v>
      </c>
      <c r="D258" s="24" t="s">
        <v>3676</v>
      </c>
      <c r="E258" s="24" t="s">
        <v>1393</v>
      </c>
      <c r="F258" s="24"/>
      <c r="G258" s="24"/>
      <c r="H258" s="24"/>
      <c r="I258" s="24"/>
      <c r="J258" s="24"/>
      <c r="K258" s="24"/>
      <c r="L258" s="27"/>
      <c r="M258" s="28"/>
      <c r="N258" s="28"/>
      <c r="O258" s="27"/>
      <c r="P258" s="27"/>
      <c r="Q258" s="33">
        <f t="shared" si="19"/>
        <v>77.25</v>
      </c>
      <c r="R258" s="34">
        <f t="shared" si="18"/>
        <v>20</v>
      </c>
      <c r="S258" s="28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7"/>
      <c r="BT258" s="27"/>
      <c r="BU258" s="27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>
        <v>77.25</v>
      </c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  <c r="QR258" s="29"/>
      <c r="QS258" s="29"/>
      <c r="QT258" s="29"/>
      <c r="QU258" s="29"/>
      <c r="QV258" s="29"/>
      <c r="QW258" s="29"/>
      <c r="QX258" s="29"/>
      <c r="QY258" s="29"/>
      <c r="QZ258" s="29"/>
      <c r="RA258" s="29"/>
      <c r="RB258" s="29"/>
      <c r="RC258" s="29"/>
      <c r="RD258" s="29"/>
      <c r="RE258" s="29"/>
      <c r="RF258" s="29"/>
      <c r="RG258" s="29"/>
      <c r="RH258" s="29"/>
      <c r="RI258" s="29"/>
      <c r="RJ258" s="29"/>
      <c r="RK258" s="29"/>
      <c r="RL258" s="29"/>
      <c r="RM258" s="29"/>
      <c r="RN258" s="29"/>
      <c r="RO258" s="29"/>
      <c r="RP258" s="29"/>
      <c r="RQ258" s="29"/>
      <c r="RR258" s="29"/>
      <c r="RS258" s="29"/>
      <c r="RT258" s="29"/>
      <c r="RU258" s="29"/>
      <c r="RV258" s="29"/>
      <c r="RW258" s="29"/>
      <c r="RX258" s="29"/>
      <c r="RY258" s="29"/>
      <c r="RZ258" s="29"/>
      <c r="SA258" s="29"/>
      <c r="SB258" s="29"/>
      <c r="SC258" s="29"/>
      <c r="SD258" s="29"/>
      <c r="SE258" s="29"/>
      <c r="SF258" s="29"/>
      <c r="SG258" s="29"/>
      <c r="SH258" s="29"/>
      <c r="SI258" s="29"/>
      <c r="SJ258" s="29"/>
      <c r="SK258" s="29"/>
      <c r="SL258" s="29"/>
      <c r="SM258" s="29"/>
      <c r="SN258" s="29"/>
      <c r="SO258" s="29"/>
      <c r="SP258" s="29"/>
      <c r="SQ258" s="29"/>
      <c r="SR258" s="29"/>
      <c r="SS258" s="29"/>
      <c r="ST258" s="29"/>
      <c r="SU258" s="29"/>
      <c r="SV258" s="29"/>
      <c r="SW258" s="29"/>
      <c r="SX258" s="29"/>
      <c r="SY258" s="29"/>
      <c r="SZ258" s="29"/>
      <c r="TA258" s="29"/>
      <c r="TB258" s="29"/>
      <c r="TC258" s="29"/>
      <c r="TD258" s="29"/>
      <c r="TE258" s="29"/>
      <c r="TF258" s="29"/>
      <c r="TG258" s="29"/>
      <c r="TH258" s="29"/>
      <c r="TI258" s="29"/>
      <c r="TJ258" s="29"/>
      <c r="TK258" s="29"/>
      <c r="TL258" s="29"/>
      <c r="TM258" s="29"/>
      <c r="TN258" s="29"/>
      <c r="TO258" s="29"/>
      <c r="TP258" s="29"/>
      <c r="TQ258" s="29"/>
      <c r="TR258" s="29"/>
      <c r="TS258" s="29"/>
      <c r="TT258" s="29"/>
      <c r="TU258" s="29"/>
      <c r="TV258" s="29"/>
      <c r="TW258" s="29"/>
      <c r="TX258" s="29"/>
      <c r="TY258" s="29"/>
      <c r="TZ258" s="29"/>
      <c r="UA258" s="29"/>
      <c r="UB258" s="29"/>
      <c r="UC258" s="29"/>
      <c r="UD258" s="29"/>
      <c r="UE258" s="29"/>
      <c r="UF258" s="29"/>
      <c r="UG258" s="29"/>
      <c r="UH258" s="29"/>
      <c r="UI258" s="29"/>
      <c r="UJ258" s="29"/>
      <c r="UK258" s="29"/>
      <c r="UL258" s="29"/>
      <c r="UM258" s="29"/>
      <c r="UN258" s="29"/>
      <c r="UO258" s="29"/>
      <c r="UP258" s="29"/>
      <c r="UQ258" s="29"/>
      <c r="UR258" s="29"/>
      <c r="US258" s="29"/>
      <c r="UT258" s="29"/>
      <c r="UU258" s="29"/>
      <c r="UV258" s="29"/>
      <c r="UW258" s="29"/>
      <c r="UX258" s="29"/>
      <c r="UY258" s="29"/>
      <c r="UZ258" s="29"/>
      <c r="VA258" s="29"/>
      <c r="VB258" s="29"/>
      <c r="VC258" s="29"/>
      <c r="VD258" s="29"/>
      <c r="VE258" s="29"/>
      <c r="VF258" s="29"/>
      <c r="VG258" s="29"/>
      <c r="VH258" s="29"/>
      <c r="VI258" s="29"/>
      <c r="VJ258" s="29"/>
      <c r="VK258" s="29"/>
      <c r="VL258" s="29"/>
      <c r="VM258" s="29"/>
      <c r="VN258" s="29"/>
      <c r="VO258" s="29"/>
      <c r="VP258" s="29"/>
      <c r="VQ258" s="29"/>
      <c r="VR258" s="29"/>
      <c r="VS258" s="29"/>
      <c r="VT258" s="29"/>
      <c r="VU258" s="29"/>
    </row>
    <row r="259" spans="1:593" s="30" customFormat="1" ht="15.75" customHeight="1" x14ac:dyDescent="0.2">
      <c r="A259" s="25" t="s">
        <v>103</v>
      </c>
      <c r="B259" s="41" t="s">
        <v>831</v>
      </c>
      <c r="C259" s="26" t="s">
        <v>105</v>
      </c>
      <c r="D259" s="24" t="s">
        <v>647</v>
      </c>
      <c r="E259" s="24" t="s">
        <v>923</v>
      </c>
      <c r="F259" s="24"/>
      <c r="G259" s="24" t="s">
        <v>924</v>
      </c>
      <c r="H259" s="24" t="s">
        <v>116</v>
      </c>
      <c r="I259" s="25">
        <v>2</v>
      </c>
      <c r="J259" s="24" t="s">
        <v>925</v>
      </c>
      <c r="K259" s="24" t="s">
        <v>926</v>
      </c>
      <c r="L259" s="27">
        <v>999895979</v>
      </c>
      <c r="M259" s="28" t="s">
        <v>112</v>
      </c>
      <c r="N259" s="28"/>
      <c r="O259" s="27"/>
      <c r="P259" s="27"/>
      <c r="Q259" s="33">
        <f t="shared" si="19"/>
        <v>72.7</v>
      </c>
      <c r="R259" s="34">
        <f t="shared" si="18"/>
        <v>21</v>
      </c>
      <c r="S259" s="28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>
        <v>31.5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7"/>
      <c r="BT259" s="27"/>
      <c r="BU259" s="27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>
        <v>41.2</v>
      </c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</row>
    <row r="260" spans="1:593" s="30" customFormat="1" ht="15.75" customHeight="1" x14ac:dyDescent="0.2">
      <c r="A260" s="25" t="s">
        <v>103</v>
      </c>
      <c r="B260" s="41" t="s">
        <v>831</v>
      </c>
      <c r="C260" s="26" t="s">
        <v>105</v>
      </c>
      <c r="D260" s="24" t="s">
        <v>863</v>
      </c>
      <c r="E260" s="24" t="s">
        <v>864</v>
      </c>
      <c r="F260" s="31">
        <v>37180</v>
      </c>
      <c r="G260" s="24" t="s">
        <v>865</v>
      </c>
      <c r="H260" s="24" t="s">
        <v>258</v>
      </c>
      <c r="I260" s="24">
        <v>5</v>
      </c>
      <c r="J260" s="24" t="s">
        <v>866</v>
      </c>
      <c r="K260" s="24" t="s">
        <v>867</v>
      </c>
      <c r="L260" s="27">
        <v>999806131</v>
      </c>
      <c r="M260" s="28" t="s">
        <v>112</v>
      </c>
      <c r="N260" s="28"/>
      <c r="O260" s="27"/>
      <c r="P260" s="27"/>
      <c r="Q260" s="33">
        <f t="shared" si="19"/>
        <v>62.4</v>
      </c>
      <c r="R260" s="34">
        <f t="shared" si="18"/>
        <v>22</v>
      </c>
      <c r="S260" s="28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>
        <v>62.4</v>
      </c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7"/>
      <c r="BT260" s="27"/>
      <c r="BU260" s="27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</row>
    <row r="261" spans="1:593" s="30" customFormat="1" ht="15.75" customHeight="1" x14ac:dyDescent="0.2">
      <c r="A261" s="25" t="s">
        <v>103</v>
      </c>
      <c r="B261" s="41" t="s">
        <v>831</v>
      </c>
      <c r="C261" s="26" t="s">
        <v>105</v>
      </c>
      <c r="D261" s="24" t="s">
        <v>229</v>
      </c>
      <c r="E261" s="24" t="s">
        <v>868</v>
      </c>
      <c r="F261" s="24"/>
      <c r="G261" s="24"/>
      <c r="H261" s="24"/>
      <c r="I261" s="25"/>
      <c r="J261" s="24"/>
      <c r="K261" s="24"/>
      <c r="L261" s="27"/>
      <c r="M261" s="28"/>
      <c r="N261" s="28"/>
      <c r="O261" s="27"/>
      <c r="P261" s="27"/>
      <c r="Q261" s="33">
        <f t="shared" si="19"/>
        <v>60.28</v>
      </c>
      <c r="R261" s="34">
        <f t="shared" si="18"/>
        <v>23</v>
      </c>
      <c r="S261" s="28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>
        <v>38.08</v>
      </c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>
        <v>22.2</v>
      </c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7"/>
      <c r="BT261" s="27"/>
      <c r="BU261" s="27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  <c r="QR261" s="29"/>
      <c r="QS261" s="29"/>
      <c r="QT261" s="29"/>
      <c r="QU261" s="29"/>
      <c r="QV261" s="29"/>
      <c r="QW261" s="29"/>
      <c r="QX261" s="29"/>
      <c r="QY261" s="29"/>
      <c r="QZ261" s="29"/>
      <c r="RA261" s="29"/>
      <c r="RB261" s="29"/>
      <c r="RC261" s="29"/>
      <c r="RD261" s="29"/>
      <c r="RE261" s="29"/>
      <c r="RF261" s="29"/>
      <c r="RG261" s="29"/>
      <c r="RH261" s="29"/>
      <c r="RI261" s="29"/>
      <c r="RJ261" s="29"/>
      <c r="RK261" s="29"/>
      <c r="RL261" s="29"/>
      <c r="RM261" s="29"/>
      <c r="RN261" s="29"/>
      <c r="RO261" s="29"/>
      <c r="RP261" s="29"/>
      <c r="RQ261" s="29"/>
      <c r="RR261" s="29"/>
      <c r="RS261" s="29"/>
      <c r="RT261" s="29"/>
      <c r="RU261" s="29"/>
      <c r="RV261" s="29"/>
      <c r="RW261" s="29"/>
      <c r="RX261" s="29"/>
      <c r="RY261" s="29"/>
      <c r="RZ261" s="29"/>
      <c r="SA261" s="29"/>
      <c r="SB261" s="29"/>
      <c r="SC261" s="29"/>
      <c r="SD261" s="29"/>
      <c r="SE261" s="29"/>
      <c r="SF261" s="29"/>
      <c r="SG261" s="29"/>
      <c r="SH261" s="29"/>
      <c r="SI261" s="29"/>
      <c r="SJ261" s="29"/>
      <c r="SK261" s="29"/>
      <c r="SL261" s="29"/>
      <c r="SM261" s="29"/>
      <c r="SN261" s="29"/>
      <c r="SO261" s="29"/>
      <c r="SP261" s="29"/>
      <c r="SQ261" s="29"/>
      <c r="SR261" s="29"/>
      <c r="SS261" s="29"/>
      <c r="ST261" s="29"/>
      <c r="SU261" s="29"/>
      <c r="SV261" s="29"/>
      <c r="SW261" s="29"/>
      <c r="SX261" s="29"/>
      <c r="SY261" s="29"/>
      <c r="SZ261" s="29"/>
      <c r="TA261" s="29"/>
      <c r="TB261" s="29"/>
      <c r="TC261" s="29"/>
      <c r="TD261" s="29"/>
      <c r="TE261" s="29"/>
      <c r="TF261" s="29"/>
      <c r="TG261" s="29"/>
      <c r="TH261" s="29"/>
      <c r="TI261" s="29"/>
      <c r="TJ261" s="29"/>
      <c r="TK261" s="29"/>
      <c r="TL261" s="29"/>
      <c r="TM261" s="29"/>
      <c r="TN261" s="29"/>
      <c r="TO261" s="29"/>
      <c r="TP261" s="29"/>
      <c r="TQ261" s="29"/>
      <c r="TR261" s="29"/>
      <c r="TS261" s="29"/>
      <c r="TT261" s="29"/>
      <c r="TU261" s="29"/>
      <c r="TV261" s="29"/>
      <c r="TW261" s="29"/>
      <c r="TX261" s="29"/>
      <c r="TY261" s="29"/>
      <c r="TZ261" s="29"/>
      <c r="UA261" s="29"/>
      <c r="UB261" s="29"/>
      <c r="UC261" s="29"/>
      <c r="UD261" s="29"/>
      <c r="UE261" s="29"/>
      <c r="UF261" s="29"/>
      <c r="UG261" s="29"/>
      <c r="UH261" s="29"/>
      <c r="UI261" s="29"/>
      <c r="UJ261" s="29"/>
      <c r="UK261" s="29"/>
      <c r="UL261" s="29"/>
      <c r="UM261" s="29"/>
      <c r="UN261" s="29"/>
      <c r="UO261" s="29"/>
      <c r="UP261" s="29"/>
      <c r="UQ261" s="29"/>
      <c r="UR261" s="29"/>
      <c r="US261" s="29"/>
      <c r="UT261" s="29"/>
      <c r="UU261" s="29"/>
      <c r="UV261" s="29"/>
      <c r="UW261" s="29"/>
      <c r="UX261" s="29"/>
      <c r="UY261" s="29"/>
      <c r="UZ261" s="29"/>
      <c r="VA261" s="29"/>
      <c r="VB261" s="29"/>
      <c r="VC261" s="29"/>
      <c r="VD261" s="29"/>
      <c r="VE261" s="29"/>
      <c r="VF261" s="29"/>
      <c r="VG261" s="29"/>
      <c r="VH261" s="29"/>
      <c r="VI261" s="29"/>
      <c r="VJ261" s="29"/>
      <c r="VK261" s="29"/>
      <c r="VL261" s="29"/>
      <c r="VM261" s="29"/>
      <c r="VN261" s="29"/>
      <c r="VO261" s="29"/>
      <c r="VP261" s="29"/>
      <c r="VQ261" s="29"/>
      <c r="VR261" s="29"/>
      <c r="VS261" s="29"/>
      <c r="VT261" s="29"/>
      <c r="VU261" s="29"/>
    </row>
    <row r="262" spans="1:593" s="30" customFormat="1" ht="15.75" customHeight="1" x14ac:dyDescent="0.2">
      <c r="A262" s="25" t="s">
        <v>103</v>
      </c>
      <c r="B262" s="41" t="s">
        <v>831</v>
      </c>
      <c r="C262" s="26" t="s">
        <v>105</v>
      </c>
      <c r="D262" s="24" t="s">
        <v>490</v>
      </c>
      <c r="E262" s="24" t="s">
        <v>491</v>
      </c>
      <c r="F262" s="31">
        <v>37430</v>
      </c>
      <c r="G262" s="24" t="s">
        <v>492</v>
      </c>
      <c r="H262" s="24" t="s">
        <v>145</v>
      </c>
      <c r="I262" s="25">
        <v>2</v>
      </c>
      <c r="J262" s="24" t="s">
        <v>117</v>
      </c>
      <c r="K262" s="24"/>
      <c r="L262" s="27">
        <v>999745195</v>
      </c>
      <c r="M262" s="28" t="s">
        <v>112</v>
      </c>
      <c r="N262" s="28"/>
      <c r="O262" s="27"/>
      <c r="P262" s="27"/>
      <c r="Q262" s="33">
        <f t="shared" si="19"/>
        <v>60</v>
      </c>
      <c r="R262" s="34">
        <f t="shared" si="18"/>
        <v>24</v>
      </c>
      <c r="S262" s="28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7"/>
      <c r="BT262" s="27"/>
      <c r="BU262" s="27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>
        <v>60</v>
      </c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  <c r="QR262" s="29"/>
      <c r="QS262" s="29"/>
      <c r="QT262" s="29"/>
      <c r="QU262" s="29"/>
      <c r="QV262" s="29"/>
      <c r="QW262" s="29"/>
      <c r="QX262" s="29"/>
      <c r="QY262" s="29"/>
      <c r="QZ262" s="29"/>
      <c r="RA262" s="29"/>
      <c r="RB262" s="29"/>
      <c r="RC262" s="29"/>
      <c r="RD262" s="29"/>
      <c r="RE262" s="29"/>
      <c r="RF262" s="29"/>
      <c r="RG262" s="29"/>
      <c r="RH262" s="29"/>
      <c r="RI262" s="29"/>
      <c r="RJ262" s="29"/>
      <c r="RK262" s="29"/>
      <c r="RL262" s="29"/>
      <c r="RM262" s="29"/>
      <c r="RN262" s="29"/>
      <c r="RO262" s="29"/>
      <c r="RP262" s="29"/>
      <c r="RQ262" s="29"/>
      <c r="RR262" s="29"/>
      <c r="RS262" s="29"/>
      <c r="RT262" s="29"/>
      <c r="RU262" s="29"/>
      <c r="RV262" s="29"/>
      <c r="RW262" s="29"/>
      <c r="RX262" s="29"/>
      <c r="RY262" s="29"/>
      <c r="RZ262" s="29"/>
      <c r="SA262" s="29"/>
      <c r="SB262" s="29"/>
      <c r="SC262" s="29"/>
      <c r="SD262" s="29"/>
      <c r="SE262" s="29"/>
      <c r="SF262" s="29"/>
      <c r="SG262" s="29"/>
      <c r="SH262" s="29"/>
      <c r="SI262" s="29"/>
      <c r="SJ262" s="29"/>
      <c r="SK262" s="29"/>
      <c r="SL262" s="29"/>
      <c r="SM262" s="29"/>
      <c r="SN262" s="29"/>
      <c r="SO262" s="29"/>
      <c r="SP262" s="29"/>
      <c r="SQ262" s="29"/>
      <c r="SR262" s="29"/>
      <c r="SS262" s="29"/>
      <c r="ST262" s="29"/>
      <c r="SU262" s="29"/>
      <c r="SV262" s="29"/>
      <c r="SW262" s="29"/>
      <c r="SX262" s="29"/>
      <c r="SY262" s="29"/>
      <c r="SZ262" s="29"/>
      <c r="TA262" s="29"/>
      <c r="TB262" s="29"/>
      <c r="TC262" s="29"/>
      <c r="TD262" s="29"/>
      <c r="TE262" s="29"/>
      <c r="TF262" s="29"/>
      <c r="TG262" s="29"/>
      <c r="TH262" s="29"/>
      <c r="TI262" s="29"/>
      <c r="TJ262" s="29"/>
      <c r="TK262" s="29"/>
      <c r="TL262" s="29"/>
      <c r="TM262" s="29"/>
      <c r="TN262" s="29"/>
      <c r="TO262" s="29"/>
      <c r="TP262" s="29"/>
      <c r="TQ262" s="29"/>
      <c r="TR262" s="29"/>
      <c r="TS262" s="29"/>
      <c r="TT262" s="29"/>
      <c r="TU262" s="29"/>
      <c r="TV262" s="29"/>
      <c r="TW262" s="29"/>
      <c r="TX262" s="29"/>
      <c r="TY262" s="29"/>
      <c r="TZ262" s="29"/>
      <c r="UA262" s="29"/>
      <c r="UB262" s="29"/>
      <c r="UC262" s="29"/>
      <c r="UD262" s="29"/>
      <c r="UE262" s="29"/>
      <c r="UF262" s="29"/>
      <c r="UG262" s="29"/>
      <c r="UH262" s="29"/>
      <c r="UI262" s="29"/>
      <c r="UJ262" s="29"/>
      <c r="UK262" s="29"/>
      <c r="UL262" s="29"/>
      <c r="UM262" s="29"/>
      <c r="UN262" s="29"/>
      <c r="UO262" s="29"/>
      <c r="UP262" s="29"/>
      <c r="UQ262" s="29"/>
      <c r="UR262" s="29"/>
      <c r="US262" s="29"/>
      <c r="UT262" s="29"/>
      <c r="UU262" s="29"/>
      <c r="UV262" s="29"/>
      <c r="UW262" s="29"/>
      <c r="UX262" s="29"/>
      <c r="UY262" s="29"/>
      <c r="UZ262" s="29"/>
      <c r="VA262" s="29"/>
      <c r="VB262" s="29"/>
      <c r="VC262" s="29"/>
      <c r="VD262" s="29"/>
      <c r="VE262" s="29"/>
      <c r="VF262" s="29"/>
      <c r="VG262" s="29"/>
      <c r="VH262" s="29"/>
      <c r="VI262" s="29"/>
      <c r="VJ262" s="29"/>
      <c r="VK262" s="29"/>
      <c r="VL262" s="29"/>
      <c r="VM262" s="29"/>
      <c r="VN262" s="29"/>
      <c r="VO262" s="29"/>
      <c r="VP262" s="29"/>
      <c r="VQ262" s="29"/>
      <c r="VR262" s="29"/>
      <c r="VS262" s="29"/>
      <c r="VT262" s="29"/>
      <c r="VU262" s="29"/>
    </row>
    <row r="263" spans="1:593" s="30" customFormat="1" ht="15.75" customHeight="1" x14ac:dyDescent="0.2">
      <c r="A263" s="25" t="s">
        <v>103</v>
      </c>
      <c r="B263" s="41" t="s">
        <v>831</v>
      </c>
      <c r="C263" s="26" t="s">
        <v>105</v>
      </c>
      <c r="D263" s="15" t="s">
        <v>3786</v>
      </c>
      <c r="E263" s="15" t="s">
        <v>2458</v>
      </c>
      <c r="F263" s="31"/>
      <c r="G263" s="24"/>
      <c r="H263" s="24"/>
      <c r="I263" s="25"/>
      <c r="J263" s="24"/>
      <c r="K263" s="24"/>
      <c r="L263" s="27"/>
      <c r="M263" s="28"/>
      <c r="N263" s="28"/>
      <c r="O263" s="27"/>
      <c r="P263" s="27"/>
      <c r="Q263" s="33">
        <f t="shared" si="19"/>
        <v>60</v>
      </c>
      <c r="R263" s="34">
        <f t="shared" si="18"/>
        <v>24</v>
      </c>
      <c r="S263" s="28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7"/>
      <c r="BT263" s="27"/>
      <c r="BU263" s="27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>
        <v>60</v>
      </c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  <c r="QR263" s="29"/>
      <c r="QS263" s="29"/>
      <c r="QT263" s="29"/>
      <c r="QU263" s="29"/>
      <c r="QV263" s="29"/>
      <c r="QW263" s="29"/>
      <c r="QX263" s="29"/>
      <c r="QY263" s="29"/>
      <c r="QZ263" s="29"/>
      <c r="RA263" s="29"/>
      <c r="RB263" s="29"/>
      <c r="RC263" s="29"/>
      <c r="RD263" s="29"/>
      <c r="RE263" s="29"/>
      <c r="RF263" s="29"/>
      <c r="RG263" s="29"/>
      <c r="RH263" s="29"/>
      <c r="RI263" s="29"/>
      <c r="RJ263" s="29"/>
      <c r="RK263" s="29"/>
      <c r="RL263" s="29"/>
      <c r="RM263" s="29"/>
      <c r="RN263" s="29"/>
      <c r="RO263" s="29"/>
      <c r="RP263" s="29"/>
      <c r="RQ263" s="29"/>
      <c r="RR263" s="29"/>
      <c r="RS263" s="29"/>
      <c r="RT263" s="29"/>
      <c r="RU263" s="29"/>
      <c r="RV263" s="29"/>
      <c r="RW263" s="29"/>
      <c r="RX263" s="29"/>
      <c r="RY263" s="29"/>
      <c r="RZ263" s="29"/>
      <c r="SA263" s="29"/>
      <c r="SB263" s="29"/>
      <c r="SC263" s="29"/>
      <c r="SD263" s="29"/>
      <c r="SE263" s="29"/>
      <c r="SF263" s="29"/>
      <c r="SG263" s="29"/>
      <c r="SH263" s="29"/>
      <c r="SI263" s="29"/>
      <c r="SJ263" s="29"/>
      <c r="SK263" s="29"/>
      <c r="SL263" s="29"/>
      <c r="SM263" s="29"/>
      <c r="SN263" s="29"/>
      <c r="SO263" s="29"/>
      <c r="SP263" s="29"/>
      <c r="SQ263" s="29"/>
      <c r="SR263" s="29"/>
      <c r="SS263" s="29"/>
      <c r="ST263" s="29"/>
      <c r="SU263" s="29"/>
      <c r="SV263" s="29"/>
      <c r="SW263" s="29"/>
      <c r="SX263" s="29"/>
      <c r="SY263" s="29"/>
      <c r="SZ263" s="29"/>
      <c r="TA263" s="29"/>
      <c r="TB263" s="29"/>
      <c r="TC263" s="29"/>
      <c r="TD263" s="29"/>
      <c r="TE263" s="29"/>
      <c r="TF263" s="29"/>
      <c r="TG263" s="29"/>
      <c r="TH263" s="29"/>
      <c r="TI263" s="29"/>
      <c r="TJ263" s="29"/>
      <c r="TK263" s="29"/>
      <c r="TL263" s="29"/>
      <c r="TM263" s="29"/>
      <c r="TN263" s="29"/>
      <c r="TO263" s="29"/>
      <c r="TP263" s="29"/>
      <c r="TQ263" s="29"/>
      <c r="TR263" s="29"/>
      <c r="TS263" s="29"/>
      <c r="TT263" s="29"/>
      <c r="TU263" s="29"/>
      <c r="TV263" s="29"/>
      <c r="TW263" s="29"/>
      <c r="TX263" s="29"/>
      <c r="TY263" s="29"/>
      <c r="TZ263" s="29"/>
      <c r="UA263" s="29"/>
      <c r="UB263" s="29"/>
      <c r="UC263" s="29"/>
      <c r="UD263" s="29"/>
      <c r="UE263" s="29"/>
      <c r="UF263" s="29"/>
      <c r="UG263" s="29"/>
      <c r="UH263" s="29"/>
      <c r="UI263" s="29"/>
      <c r="UJ263" s="29"/>
      <c r="UK263" s="29"/>
      <c r="UL263" s="29"/>
      <c r="UM263" s="29"/>
      <c r="UN263" s="29"/>
      <c r="UO263" s="29"/>
      <c r="UP263" s="29"/>
      <c r="UQ263" s="29"/>
      <c r="UR263" s="29"/>
      <c r="US263" s="29"/>
      <c r="UT263" s="29"/>
      <c r="UU263" s="29"/>
      <c r="UV263" s="29"/>
      <c r="UW263" s="29"/>
      <c r="UX263" s="29"/>
      <c r="UY263" s="29"/>
      <c r="UZ263" s="29"/>
      <c r="VA263" s="29"/>
      <c r="VB263" s="29"/>
      <c r="VC263" s="29"/>
      <c r="VD263" s="29"/>
      <c r="VE263" s="29"/>
      <c r="VF263" s="29"/>
      <c r="VG263" s="29"/>
      <c r="VH263" s="29"/>
      <c r="VI263" s="29"/>
      <c r="VJ263" s="29"/>
      <c r="VK263" s="29"/>
      <c r="VL263" s="29"/>
      <c r="VM263" s="29"/>
      <c r="VN263" s="29"/>
      <c r="VO263" s="29"/>
      <c r="VP263" s="29"/>
      <c r="VQ263" s="29"/>
      <c r="VR263" s="29"/>
      <c r="VS263" s="29"/>
      <c r="VT263" s="29"/>
      <c r="VU263" s="29"/>
    </row>
    <row r="264" spans="1:593" s="30" customFormat="1" ht="15.75" customHeight="1" x14ac:dyDescent="0.2">
      <c r="A264" s="25" t="s">
        <v>103</v>
      </c>
      <c r="B264" s="41" t="s">
        <v>831</v>
      </c>
      <c r="C264" s="26" t="s">
        <v>105</v>
      </c>
      <c r="D264" s="24" t="s">
        <v>1383</v>
      </c>
      <c r="E264" s="24" t="s">
        <v>1384</v>
      </c>
      <c r="F264" s="31">
        <v>37080</v>
      </c>
      <c r="G264" s="24" t="s">
        <v>1385</v>
      </c>
      <c r="H264" s="24" t="s">
        <v>109</v>
      </c>
      <c r="I264" s="24">
        <v>6</v>
      </c>
      <c r="J264" s="24" t="s">
        <v>525</v>
      </c>
      <c r="K264" s="24"/>
      <c r="L264" s="27">
        <v>999834606</v>
      </c>
      <c r="M264" s="28" t="s">
        <v>112</v>
      </c>
      <c r="N264" s="28"/>
      <c r="O264" s="27"/>
      <c r="P264" s="27"/>
      <c r="Q264" s="33">
        <f t="shared" si="19"/>
        <v>60</v>
      </c>
      <c r="R264" s="34">
        <f t="shared" si="18"/>
        <v>24</v>
      </c>
      <c r="S264" s="28"/>
      <c r="T264" s="27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7"/>
      <c r="BT264" s="27"/>
      <c r="BU264" s="27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>
        <v>60</v>
      </c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</row>
    <row r="265" spans="1:593" s="30" customFormat="1" ht="15.75" customHeight="1" x14ac:dyDescent="0.2">
      <c r="A265" s="25" t="s">
        <v>103</v>
      </c>
      <c r="B265" s="41" t="s">
        <v>831</v>
      </c>
      <c r="C265" s="26" t="s">
        <v>105</v>
      </c>
      <c r="D265" s="15" t="s">
        <v>950</v>
      </c>
      <c r="E265" s="15" t="s">
        <v>3787</v>
      </c>
      <c r="F265" s="31"/>
      <c r="G265" s="24"/>
      <c r="H265" s="24"/>
      <c r="I265" s="24"/>
      <c r="J265" s="24"/>
      <c r="K265" s="24"/>
      <c r="L265" s="27"/>
      <c r="M265" s="28"/>
      <c r="N265" s="28"/>
      <c r="O265" s="27"/>
      <c r="P265" s="27"/>
      <c r="Q265" s="33">
        <f t="shared" si="19"/>
        <v>60</v>
      </c>
      <c r="R265" s="34">
        <f t="shared" si="18"/>
        <v>24</v>
      </c>
      <c r="S265" s="28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7"/>
      <c r="BT265" s="27"/>
      <c r="BU265" s="27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>
        <v>60</v>
      </c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</row>
    <row r="266" spans="1:593" s="30" customFormat="1" ht="15.75" customHeight="1" x14ac:dyDescent="0.2">
      <c r="A266" s="25" t="s">
        <v>103</v>
      </c>
      <c r="B266" s="41" t="s">
        <v>831</v>
      </c>
      <c r="C266" s="26" t="s">
        <v>105</v>
      </c>
      <c r="D266" s="24" t="s">
        <v>1132</v>
      </c>
      <c r="E266" s="24" t="s">
        <v>1133</v>
      </c>
      <c r="F266" s="31"/>
      <c r="G266" s="24"/>
      <c r="H266" s="24"/>
      <c r="I266" s="25"/>
      <c r="J266" s="24"/>
      <c r="K266" s="24"/>
      <c r="L266" s="27"/>
      <c r="M266" s="28"/>
      <c r="N266" s="28"/>
      <c r="O266" s="27"/>
      <c r="P266" s="27"/>
      <c r="Q266" s="33">
        <f t="shared" si="19"/>
        <v>60</v>
      </c>
      <c r="R266" s="34">
        <f t="shared" si="18"/>
        <v>24</v>
      </c>
      <c r="S266" s="28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7"/>
      <c r="BT266" s="27"/>
      <c r="BU266" s="27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>
        <v>60</v>
      </c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</row>
    <row r="267" spans="1:593" s="30" customFormat="1" ht="15.75" customHeight="1" x14ac:dyDescent="0.2">
      <c r="A267" s="25" t="s">
        <v>103</v>
      </c>
      <c r="B267" s="41" t="s">
        <v>831</v>
      </c>
      <c r="C267" s="26" t="s">
        <v>105</v>
      </c>
      <c r="D267" s="24" t="s">
        <v>869</v>
      </c>
      <c r="E267" s="24" t="s">
        <v>870</v>
      </c>
      <c r="F267" s="31">
        <v>37044</v>
      </c>
      <c r="G267" s="24" t="s">
        <v>871</v>
      </c>
      <c r="H267" s="24" t="s">
        <v>606</v>
      </c>
      <c r="I267" s="24">
        <v>7</v>
      </c>
      <c r="J267" s="24" t="s">
        <v>872</v>
      </c>
      <c r="K267" s="24" t="s">
        <v>873</v>
      </c>
      <c r="L267" s="27">
        <v>999852257</v>
      </c>
      <c r="M267" s="28" t="s">
        <v>112</v>
      </c>
      <c r="N267" s="28"/>
      <c r="O267" s="27"/>
      <c r="P267" s="27"/>
      <c r="Q267" s="33">
        <f t="shared" si="19"/>
        <v>60</v>
      </c>
      <c r="R267" s="34">
        <f t="shared" si="18"/>
        <v>24</v>
      </c>
      <c r="S267" s="28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>
        <v>60</v>
      </c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7"/>
      <c r="BT267" s="27"/>
      <c r="BU267" s="27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</row>
    <row r="268" spans="1:593" s="30" customFormat="1" ht="15.75" customHeight="1" x14ac:dyDescent="0.2">
      <c r="A268" s="25" t="s">
        <v>103</v>
      </c>
      <c r="B268" s="41" t="s">
        <v>831</v>
      </c>
      <c r="C268" s="26" t="s">
        <v>105</v>
      </c>
      <c r="D268" s="24" t="s">
        <v>874</v>
      </c>
      <c r="E268" s="24" t="s">
        <v>875</v>
      </c>
      <c r="F268" s="31">
        <v>36974</v>
      </c>
      <c r="G268" s="24" t="s">
        <v>876</v>
      </c>
      <c r="H268" s="24" t="s">
        <v>116</v>
      </c>
      <c r="I268" s="25">
        <v>2</v>
      </c>
      <c r="J268" s="24" t="s">
        <v>877</v>
      </c>
      <c r="K268" s="24" t="s">
        <v>878</v>
      </c>
      <c r="L268" s="27">
        <v>999727497</v>
      </c>
      <c r="M268" s="28" t="s">
        <v>112</v>
      </c>
      <c r="N268" s="28"/>
      <c r="O268" s="27"/>
      <c r="P268" s="27"/>
      <c r="Q268" s="33">
        <f t="shared" si="19"/>
        <v>60</v>
      </c>
      <c r="R268" s="34">
        <f t="shared" si="18"/>
        <v>24</v>
      </c>
      <c r="S268" s="28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7"/>
      <c r="BT268" s="27"/>
      <c r="BU268" s="27"/>
      <c r="BV268" s="29"/>
      <c r="BW268" s="29">
        <v>60</v>
      </c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</row>
    <row r="269" spans="1:593" s="30" customFormat="1" ht="15.75" customHeight="1" x14ac:dyDescent="0.2">
      <c r="A269" s="25" t="s">
        <v>103</v>
      </c>
      <c r="B269" s="41" t="s">
        <v>831</v>
      </c>
      <c r="C269" s="26" t="s">
        <v>105</v>
      </c>
      <c r="D269" s="24" t="s">
        <v>944</v>
      </c>
      <c r="E269" s="24" t="s">
        <v>945</v>
      </c>
      <c r="F269" s="24"/>
      <c r="G269" s="24" t="s">
        <v>946</v>
      </c>
      <c r="H269" s="24" t="s">
        <v>122</v>
      </c>
      <c r="I269" s="24">
        <v>4</v>
      </c>
      <c r="J269" s="24" t="s">
        <v>395</v>
      </c>
      <c r="K269" s="24"/>
      <c r="L269" s="27">
        <v>999800335</v>
      </c>
      <c r="M269" s="28" t="s">
        <v>112</v>
      </c>
      <c r="N269" s="28"/>
      <c r="O269" s="27"/>
      <c r="P269" s="27"/>
      <c r="Q269" s="33">
        <f t="shared" si="19"/>
        <v>57.68</v>
      </c>
      <c r="R269" s="34">
        <f t="shared" si="18"/>
        <v>31</v>
      </c>
      <c r="S269" s="28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7"/>
      <c r="BT269" s="27"/>
      <c r="BU269" s="27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>
        <v>57.68</v>
      </c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  <c r="QR269" s="29"/>
      <c r="QS269" s="29"/>
      <c r="QT269" s="29"/>
      <c r="QU269" s="29"/>
      <c r="QV269" s="29"/>
      <c r="QW269" s="29"/>
      <c r="QX269" s="29"/>
      <c r="QY269" s="29"/>
      <c r="QZ269" s="29"/>
      <c r="RA269" s="29"/>
      <c r="RB269" s="29"/>
      <c r="RC269" s="29"/>
      <c r="RD269" s="29"/>
      <c r="RE269" s="29"/>
      <c r="RF269" s="29"/>
      <c r="RG269" s="29"/>
      <c r="RH269" s="29"/>
      <c r="RI269" s="29"/>
      <c r="RJ269" s="29"/>
      <c r="RK269" s="29"/>
      <c r="RL269" s="29"/>
      <c r="RM269" s="29"/>
      <c r="RN269" s="29"/>
      <c r="RO269" s="29"/>
      <c r="RP269" s="29"/>
      <c r="RQ269" s="29"/>
      <c r="RR269" s="29"/>
      <c r="RS269" s="29"/>
      <c r="RT269" s="29"/>
      <c r="RU269" s="29"/>
      <c r="RV269" s="29"/>
      <c r="RW269" s="29"/>
      <c r="RX269" s="29"/>
      <c r="RY269" s="29"/>
      <c r="RZ269" s="29"/>
      <c r="SA269" s="29"/>
      <c r="SB269" s="29"/>
      <c r="SC269" s="29"/>
      <c r="SD269" s="29"/>
      <c r="SE269" s="29"/>
      <c r="SF269" s="29"/>
      <c r="SG269" s="29"/>
      <c r="SH269" s="29"/>
      <c r="SI269" s="29"/>
      <c r="SJ269" s="29"/>
      <c r="SK269" s="29"/>
      <c r="SL269" s="29"/>
      <c r="SM269" s="29"/>
      <c r="SN269" s="29"/>
      <c r="SO269" s="29"/>
      <c r="SP269" s="29"/>
      <c r="SQ269" s="29"/>
      <c r="SR269" s="29"/>
      <c r="SS269" s="29"/>
      <c r="ST269" s="29"/>
      <c r="SU269" s="29"/>
      <c r="SV269" s="29"/>
      <c r="SW269" s="29"/>
      <c r="SX269" s="29"/>
      <c r="SY269" s="29"/>
      <c r="SZ269" s="29"/>
      <c r="TA269" s="29"/>
      <c r="TB269" s="29"/>
      <c r="TC269" s="29"/>
      <c r="TD269" s="29"/>
      <c r="TE269" s="29"/>
      <c r="TF269" s="29"/>
      <c r="TG269" s="29"/>
      <c r="TH269" s="29"/>
      <c r="TI269" s="29"/>
      <c r="TJ269" s="29"/>
      <c r="TK269" s="29"/>
      <c r="TL269" s="29"/>
      <c r="TM269" s="29"/>
      <c r="TN269" s="29"/>
      <c r="TO269" s="29"/>
      <c r="TP269" s="29"/>
      <c r="TQ269" s="29"/>
      <c r="TR269" s="29"/>
      <c r="TS269" s="29"/>
      <c r="TT269" s="29"/>
      <c r="TU269" s="29"/>
      <c r="TV269" s="29"/>
      <c r="TW269" s="29"/>
      <c r="TX269" s="29"/>
      <c r="TY269" s="29"/>
      <c r="TZ269" s="29"/>
      <c r="UA269" s="29"/>
      <c r="UB269" s="29"/>
      <c r="UC269" s="29"/>
      <c r="UD269" s="29"/>
      <c r="UE269" s="29"/>
      <c r="UF269" s="29"/>
      <c r="UG269" s="29"/>
      <c r="UH269" s="29"/>
      <c r="UI269" s="29"/>
      <c r="UJ269" s="29"/>
      <c r="UK269" s="29"/>
      <c r="UL269" s="29"/>
      <c r="UM269" s="29"/>
      <c r="UN269" s="29"/>
      <c r="UO269" s="29"/>
      <c r="UP269" s="29"/>
      <c r="UQ269" s="29"/>
      <c r="UR269" s="29"/>
      <c r="US269" s="29"/>
      <c r="UT269" s="29"/>
      <c r="UU269" s="29"/>
      <c r="UV269" s="29"/>
      <c r="UW269" s="29"/>
      <c r="UX269" s="29"/>
      <c r="UY269" s="29"/>
      <c r="UZ269" s="29"/>
      <c r="VA269" s="29"/>
      <c r="VB269" s="29"/>
      <c r="VC269" s="29"/>
      <c r="VD269" s="29"/>
      <c r="VE269" s="29"/>
      <c r="VF269" s="29"/>
      <c r="VG269" s="29"/>
      <c r="VH269" s="29"/>
      <c r="VI269" s="29"/>
      <c r="VJ269" s="29"/>
      <c r="VK269" s="29"/>
      <c r="VL269" s="29"/>
      <c r="VM269" s="29"/>
      <c r="VN269" s="29"/>
      <c r="VO269" s="29"/>
      <c r="VP269" s="29"/>
      <c r="VQ269" s="29"/>
      <c r="VR269" s="29"/>
      <c r="VS269" s="29"/>
      <c r="VT269" s="29"/>
      <c r="VU269" s="29"/>
    </row>
    <row r="270" spans="1:593" s="30" customFormat="1" ht="15.75" customHeight="1" x14ac:dyDescent="0.2">
      <c r="A270" s="25" t="s">
        <v>103</v>
      </c>
      <c r="B270" s="41" t="s">
        <v>831</v>
      </c>
      <c r="C270" s="26" t="s">
        <v>105</v>
      </c>
      <c r="D270" s="24" t="s">
        <v>272</v>
      </c>
      <c r="E270" s="24" t="s">
        <v>879</v>
      </c>
      <c r="F270" s="31">
        <v>37228</v>
      </c>
      <c r="G270" s="24" t="s">
        <v>880</v>
      </c>
      <c r="H270" s="24" t="s">
        <v>169</v>
      </c>
      <c r="I270" s="25">
        <v>2</v>
      </c>
      <c r="J270" s="24" t="s">
        <v>881</v>
      </c>
      <c r="K270" s="24" t="s">
        <v>882</v>
      </c>
      <c r="L270" s="27">
        <v>999848452</v>
      </c>
      <c r="M270" s="28" t="s">
        <v>112</v>
      </c>
      <c r="N270" s="28"/>
      <c r="O270" s="27"/>
      <c r="P270" s="27"/>
      <c r="Q270" s="33">
        <f t="shared" si="19"/>
        <v>56</v>
      </c>
      <c r="R270" s="34">
        <f t="shared" si="18"/>
        <v>32</v>
      </c>
      <c r="S270" s="28"/>
      <c r="T270" s="27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>
        <v>56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7"/>
      <c r="BT270" s="27"/>
      <c r="BU270" s="27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</row>
    <row r="271" spans="1:593" s="30" customFormat="1" ht="15.75" customHeight="1" x14ac:dyDescent="0.2">
      <c r="A271" s="25" t="s">
        <v>103</v>
      </c>
      <c r="B271" s="41" t="s">
        <v>831</v>
      </c>
      <c r="C271" s="26" t="s">
        <v>105</v>
      </c>
      <c r="D271" s="24" t="s">
        <v>307</v>
      </c>
      <c r="E271" s="24" t="s">
        <v>883</v>
      </c>
      <c r="F271" s="24"/>
      <c r="G271" s="24" t="s">
        <v>884</v>
      </c>
      <c r="H271" s="24" t="s">
        <v>122</v>
      </c>
      <c r="I271" s="24">
        <v>4</v>
      </c>
      <c r="J271" s="24" t="s">
        <v>885</v>
      </c>
      <c r="K271" s="24" t="s">
        <v>886</v>
      </c>
      <c r="L271" s="27">
        <v>999053900</v>
      </c>
      <c r="M271" s="28" t="s">
        <v>112</v>
      </c>
      <c r="N271" s="28"/>
      <c r="O271" s="27"/>
      <c r="P271" s="27"/>
      <c r="Q271" s="33">
        <f t="shared" si="19"/>
        <v>52.379999999999995</v>
      </c>
      <c r="R271" s="34">
        <f t="shared" ref="R271:R302" si="20">RANK(Q271,$Q$239:$Q$364)</f>
        <v>33</v>
      </c>
      <c r="S271" s="28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>
        <v>28</v>
      </c>
      <c r="BJ271" s="29"/>
      <c r="BK271" s="29"/>
      <c r="BL271" s="29"/>
      <c r="BM271" s="29"/>
      <c r="BN271" s="29"/>
      <c r="BO271" s="29"/>
      <c r="BP271" s="29"/>
      <c r="BQ271" s="29"/>
      <c r="BR271" s="29"/>
      <c r="BS271" s="27"/>
      <c r="BT271" s="27"/>
      <c r="BU271" s="27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>
        <v>24.38</v>
      </c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</row>
    <row r="272" spans="1:593" s="30" customFormat="1" ht="15.75" customHeight="1" x14ac:dyDescent="0.2">
      <c r="A272" s="25" t="s">
        <v>103</v>
      </c>
      <c r="B272" s="41" t="s">
        <v>831</v>
      </c>
      <c r="C272" s="26" t="s">
        <v>105</v>
      </c>
      <c r="D272" s="24" t="s">
        <v>889</v>
      </c>
      <c r="E272" s="24" t="s">
        <v>890</v>
      </c>
      <c r="F272" s="24"/>
      <c r="G272" s="24"/>
      <c r="H272" s="24"/>
      <c r="I272" s="24"/>
      <c r="J272" s="24"/>
      <c r="K272" s="24"/>
      <c r="L272" s="27"/>
      <c r="M272" s="28"/>
      <c r="N272" s="28"/>
      <c r="O272" s="27"/>
      <c r="P272" s="27"/>
      <c r="Q272" s="33">
        <f t="shared" si="19"/>
        <v>46.8</v>
      </c>
      <c r="R272" s="34">
        <f t="shared" si="20"/>
        <v>34</v>
      </c>
      <c r="S272" s="28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>
        <v>46.8</v>
      </c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7"/>
      <c r="BT272" s="27"/>
      <c r="BU272" s="27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</row>
    <row r="273" spans="1:593" s="30" customFormat="1" ht="15.75" customHeight="1" x14ac:dyDescent="0.2">
      <c r="A273" s="49" t="s">
        <v>203</v>
      </c>
      <c r="B273" s="41" t="s">
        <v>831</v>
      </c>
      <c r="C273" s="50" t="s">
        <v>105</v>
      </c>
      <c r="D273" s="24" t="s">
        <v>696</v>
      </c>
      <c r="E273" s="24" t="s">
        <v>891</v>
      </c>
      <c r="F273" s="24"/>
      <c r="G273" s="24"/>
      <c r="H273" s="24"/>
      <c r="I273" s="25"/>
      <c r="J273" s="24"/>
      <c r="K273" s="24"/>
      <c r="L273" s="27"/>
      <c r="M273" s="28"/>
      <c r="N273" s="28"/>
      <c r="O273" s="27"/>
      <c r="P273" s="27"/>
      <c r="Q273" s="33">
        <f t="shared" si="19"/>
        <v>45.45</v>
      </c>
      <c r="R273" s="34">
        <f t="shared" si="20"/>
        <v>35</v>
      </c>
      <c r="S273" s="28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7"/>
      <c r="BT273" s="27"/>
      <c r="BU273" s="27"/>
      <c r="BV273" s="29"/>
      <c r="BW273" s="29"/>
      <c r="BX273" s="29"/>
      <c r="BY273" s="29"/>
      <c r="BZ273" s="29"/>
      <c r="CA273" s="29">
        <v>45.45</v>
      </c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  <c r="QR273" s="29"/>
      <c r="QS273" s="29"/>
      <c r="QT273" s="29"/>
      <c r="QU273" s="29"/>
      <c r="QV273" s="29"/>
      <c r="QW273" s="29"/>
      <c r="QX273" s="29"/>
      <c r="QY273" s="29"/>
      <c r="QZ273" s="29"/>
      <c r="RA273" s="29"/>
      <c r="RB273" s="29"/>
      <c r="RC273" s="29"/>
      <c r="RD273" s="29"/>
      <c r="RE273" s="29"/>
      <c r="RF273" s="29"/>
      <c r="RG273" s="29"/>
      <c r="RH273" s="29"/>
      <c r="RI273" s="29"/>
      <c r="RJ273" s="29"/>
      <c r="RK273" s="29"/>
      <c r="RL273" s="29"/>
      <c r="RM273" s="29"/>
      <c r="RN273" s="29"/>
      <c r="RO273" s="29"/>
      <c r="RP273" s="29"/>
      <c r="RQ273" s="29"/>
      <c r="RR273" s="29"/>
      <c r="RS273" s="29"/>
      <c r="RT273" s="29"/>
      <c r="RU273" s="29"/>
      <c r="RV273" s="29"/>
      <c r="RW273" s="29"/>
      <c r="RX273" s="29"/>
      <c r="RY273" s="29"/>
      <c r="RZ273" s="29"/>
      <c r="SA273" s="29"/>
      <c r="SB273" s="29"/>
      <c r="SC273" s="29"/>
      <c r="SD273" s="29"/>
      <c r="SE273" s="29"/>
      <c r="SF273" s="29"/>
      <c r="SG273" s="29"/>
      <c r="SH273" s="29"/>
      <c r="SI273" s="29"/>
      <c r="SJ273" s="29"/>
      <c r="SK273" s="29"/>
      <c r="SL273" s="29"/>
      <c r="SM273" s="29"/>
      <c r="SN273" s="29"/>
      <c r="SO273" s="29"/>
      <c r="SP273" s="29"/>
      <c r="SQ273" s="29"/>
      <c r="SR273" s="29"/>
      <c r="SS273" s="29"/>
      <c r="ST273" s="29"/>
      <c r="SU273" s="29"/>
      <c r="SV273" s="29"/>
      <c r="SW273" s="29"/>
      <c r="SX273" s="29"/>
      <c r="SY273" s="29"/>
      <c r="SZ273" s="29"/>
      <c r="TA273" s="29"/>
      <c r="TB273" s="29"/>
      <c r="TC273" s="29"/>
      <c r="TD273" s="29"/>
      <c r="TE273" s="29"/>
      <c r="TF273" s="29"/>
      <c r="TG273" s="29"/>
      <c r="TH273" s="29"/>
      <c r="TI273" s="29"/>
      <c r="TJ273" s="29"/>
      <c r="TK273" s="29"/>
      <c r="TL273" s="29"/>
      <c r="TM273" s="29"/>
      <c r="TN273" s="29"/>
      <c r="TO273" s="29"/>
      <c r="TP273" s="29"/>
      <c r="TQ273" s="29"/>
      <c r="TR273" s="29"/>
      <c r="TS273" s="29"/>
      <c r="TT273" s="29"/>
      <c r="TU273" s="29"/>
      <c r="TV273" s="29"/>
      <c r="TW273" s="29"/>
      <c r="TX273" s="29"/>
      <c r="TY273" s="29"/>
      <c r="TZ273" s="29"/>
      <c r="UA273" s="29"/>
      <c r="UB273" s="29"/>
      <c r="UC273" s="29"/>
      <c r="UD273" s="29"/>
      <c r="UE273" s="29"/>
      <c r="UF273" s="29"/>
      <c r="UG273" s="29"/>
      <c r="UH273" s="29"/>
      <c r="UI273" s="29"/>
      <c r="UJ273" s="29"/>
      <c r="UK273" s="29"/>
      <c r="UL273" s="29"/>
      <c r="UM273" s="29"/>
      <c r="UN273" s="29"/>
      <c r="UO273" s="29"/>
      <c r="UP273" s="29"/>
      <c r="UQ273" s="29"/>
      <c r="UR273" s="29"/>
      <c r="US273" s="29"/>
      <c r="UT273" s="29"/>
      <c r="UU273" s="29"/>
      <c r="UV273" s="29"/>
      <c r="UW273" s="29"/>
      <c r="UX273" s="29"/>
      <c r="UY273" s="29"/>
      <c r="UZ273" s="29"/>
      <c r="VA273" s="29"/>
      <c r="VB273" s="29"/>
      <c r="VC273" s="29"/>
      <c r="VD273" s="29"/>
      <c r="VE273" s="29"/>
      <c r="VF273" s="29"/>
      <c r="VG273" s="29"/>
      <c r="VH273" s="29"/>
      <c r="VI273" s="29"/>
      <c r="VJ273" s="29"/>
      <c r="VK273" s="29"/>
      <c r="VL273" s="29"/>
      <c r="VM273" s="29"/>
      <c r="VN273" s="29"/>
      <c r="VO273" s="29"/>
      <c r="VP273" s="29"/>
      <c r="VQ273" s="29"/>
      <c r="VR273" s="29"/>
      <c r="VS273" s="29"/>
      <c r="VT273" s="29"/>
      <c r="VU273" s="29"/>
    </row>
    <row r="274" spans="1:593" s="30" customFormat="1" ht="15.75" customHeight="1" x14ac:dyDescent="0.2">
      <c r="A274" s="25" t="s">
        <v>103</v>
      </c>
      <c r="B274" s="41" t="s">
        <v>831</v>
      </c>
      <c r="C274" s="26" t="s">
        <v>105</v>
      </c>
      <c r="D274" s="24" t="s">
        <v>892</v>
      </c>
      <c r="E274" s="24" t="s">
        <v>893</v>
      </c>
      <c r="F274" s="24"/>
      <c r="G274" s="24" t="s">
        <v>894</v>
      </c>
      <c r="H274" s="24" t="s">
        <v>247</v>
      </c>
      <c r="I274" s="24">
        <v>1</v>
      </c>
      <c r="J274" s="24" t="s">
        <v>895</v>
      </c>
      <c r="K274" s="24" t="s">
        <v>896</v>
      </c>
      <c r="L274" s="27">
        <v>999702753</v>
      </c>
      <c r="M274" s="28" t="s">
        <v>112</v>
      </c>
      <c r="N274" s="28"/>
      <c r="O274" s="27"/>
      <c r="P274" s="27"/>
      <c r="Q274" s="33">
        <f t="shared" si="19"/>
        <v>45.3</v>
      </c>
      <c r="R274" s="34">
        <f t="shared" si="20"/>
        <v>36</v>
      </c>
      <c r="S274" s="28"/>
      <c r="T274" s="27">
        <v>45.3</v>
      </c>
      <c r="U274" s="27"/>
      <c r="V274" s="29"/>
      <c r="W274" s="27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7"/>
      <c r="BT274" s="27"/>
      <c r="BU274" s="27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  <c r="RC274" s="29"/>
      <c r="RD274" s="29"/>
      <c r="RE274" s="29"/>
      <c r="RF274" s="29"/>
      <c r="RG274" s="29"/>
      <c r="RH274" s="29"/>
      <c r="RI274" s="29"/>
      <c r="RJ274" s="29"/>
      <c r="RK274" s="29"/>
      <c r="RL274" s="29"/>
      <c r="RM274" s="29"/>
      <c r="RN274" s="29"/>
      <c r="RO274" s="29"/>
      <c r="RP274" s="29"/>
      <c r="RQ274" s="29"/>
      <c r="RR274" s="29"/>
      <c r="RS274" s="29"/>
      <c r="RT274" s="29"/>
      <c r="RU274" s="29"/>
      <c r="RV274" s="29"/>
      <c r="RW274" s="29"/>
      <c r="RX274" s="29"/>
      <c r="RY274" s="29"/>
      <c r="RZ274" s="29"/>
      <c r="SA274" s="29"/>
      <c r="SB274" s="29"/>
      <c r="SC274" s="29"/>
      <c r="SD274" s="29"/>
      <c r="SE274" s="29"/>
      <c r="SF274" s="29"/>
      <c r="SG274" s="29"/>
      <c r="SH274" s="29"/>
      <c r="SI274" s="29"/>
      <c r="SJ274" s="29"/>
      <c r="SK274" s="29"/>
      <c r="SL274" s="29"/>
      <c r="SM274" s="29"/>
      <c r="SN274" s="29"/>
      <c r="SO274" s="29"/>
      <c r="SP274" s="29"/>
      <c r="SQ274" s="29"/>
      <c r="SR274" s="29"/>
      <c r="SS274" s="29"/>
      <c r="ST274" s="29"/>
      <c r="SU274" s="29"/>
      <c r="SV274" s="29"/>
      <c r="SW274" s="29"/>
      <c r="SX274" s="29"/>
      <c r="SY274" s="29"/>
      <c r="SZ274" s="29"/>
      <c r="TA274" s="29"/>
      <c r="TB274" s="29"/>
      <c r="TC274" s="29"/>
      <c r="TD274" s="29"/>
      <c r="TE274" s="29"/>
      <c r="TF274" s="29"/>
      <c r="TG274" s="29"/>
      <c r="TH274" s="29"/>
      <c r="TI274" s="29"/>
      <c r="TJ274" s="29"/>
      <c r="TK274" s="29"/>
      <c r="TL274" s="29"/>
      <c r="TM274" s="29"/>
      <c r="TN274" s="29"/>
      <c r="TO274" s="29"/>
      <c r="TP274" s="29"/>
      <c r="TQ274" s="29"/>
      <c r="TR274" s="29"/>
      <c r="TS274" s="29"/>
      <c r="TT274" s="29"/>
      <c r="TU274" s="29"/>
      <c r="TV274" s="29"/>
      <c r="TW274" s="29"/>
      <c r="TX274" s="29"/>
      <c r="TY274" s="29"/>
      <c r="TZ274" s="29"/>
      <c r="UA274" s="29"/>
      <c r="UB274" s="29"/>
      <c r="UC274" s="29"/>
      <c r="UD274" s="29"/>
      <c r="UE274" s="29"/>
      <c r="UF274" s="29"/>
      <c r="UG274" s="29"/>
      <c r="UH274" s="29"/>
      <c r="UI274" s="29"/>
      <c r="UJ274" s="29"/>
      <c r="UK274" s="29"/>
      <c r="UL274" s="29"/>
      <c r="UM274" s="29"/>
      <c r="UN274" s="29"/>
      <c r="UO274" s="29"/>
      <c r="UP274" s="29"/>
      <c r="UQ274" s="29"/>
      <c r="UR274" s="29"/>
      <c r="US274" s="29"/>
      <c r="UT274" s="29"/>
      <c r="UU274" s="29"/>
      <c r="UV274" s="29"/>
      <c r="UW274" s="29"/>
      <c r="UX274" s="29"/>
      <c r="UY274" s="29"/>
      <c r="UZ274" s="29"/>
      <c r="VA274" s="29"/>
      <c r="VB274" s="29"/>
      <c r="VC274" s="29"/>
      <c r="VD274" s="29"/>
      <c r="VE274" s="29"/>
      <c r="VF274" s="29"/>
      <c r="VG274" s="29"/>
      <c r="VH274" s="29"/>
      <c r="VI274" s="29"/>
      <c r="VJ274" s="29"/>
      <c r="VK274" s="29"/>
      <c r="VL274" s="29"/>
      <c r="VM274" s="29"/>
      <c r="VN274" s="29"/>
      <c r="VO274" s="29"/>
      <c r="VP274" s="29"/>
      <c r="VQ274" s="29"/>
      <c r="VR274" s="29"/>
      <c r="VS274" s="29"/>
      <c r="VT274" s="29"/>
      <c r="VU274" s="29"/>
    </row>
    <row r="275" spans="1:593" s="30" customFormat="1" ht="15.75" customHeight="1" x14ac:dyDescent="0.2">
      <c r="A275" s="25" t="s">
        <v>103</v>
      </c>
      <c r="B275" s="41" t="s">
        <v>831</v>
      </c>
      <c r="C275" s="26" t="s">
        <v>105</v>
      </c>
      <c r="D275" s="24" t="s">
        <v>705</v>
      </c>
      <c r="E275" s="24" t="s">
        <v>897</v>
      </c>
      <c r="F275" s="24"/>
      <c r="G275" s="24"/>
      <c r="H275" s="24"/>
      <c r="I275" s="24"/>
      <c r="J275" s="24"/>
      <c r="K275" s="24"/>
      <c r="L275" s="27"/>
      <c r="M275" s="28"/>
      <c r="N275" s="28"/>
      <c r="O275" s="27"/>
      <c r="P275" s="27"/>
      <c r="Q275" s="33">
        <f t="shared" si="19"/>
        <v>42.4</v>
      </c>
      <c r="R275" s="34">
        <f t="shared" si="20"/>
        <v>37</v>
      </c>
      <c r="S275" s="28"/>
      <c r="T275" s="27"/>
      <c r="U275" s="27"/>
      <c r="V275" s="29"/>
      <c r="W275" s="27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7"/>
      <c r="BT275" s="27"/>
      <c r="BU275" s="27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>
        <v>42.4</v>
      </c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  <c r="QR275" s="29"/>
      <c r="QS275" s="29"/>
      <c r="QT275" s="29"/>
      <c r="QU275" s="29"/>
      <c r="QV275" s="29"/>
      <c r="QW275" s="29"/>
      <c r="QX275" s="29"/>
      <c r="QY275" s="29"/>
      <c r="QZ275" s="29"/>
      <c r="RA275" s="29"/>
      <c r="RB275" s="29"/>
      <c r="RC275" s="29"/>
      <c r="RD275" s="29"/>
      <c r="RE275" s="29"/>
      <c r="RF275" s="29"/>
      <c r="RG275" s="29"/>
      <c r="RH275" s="29"/>
      <c r="RI275" s="29"/>
      <c r="RJ275" s="29"/>
      <c r="RK275" s="29"/>
      <c r="RL275" s="29"/>
      <c r="RM275" s="29"/>
      <c r="RN275" s="29"/>
      <c r="RO275" s="29"/>
      <c r="RP275" s="29"/>
      <c r="RQ275" s="29"/>
      <c r="RR275" s="29"/>
      <c r="RS275" s="29"/>
      <c r="RT275" s="29"/>
      <c r="RU275" s="29"/>
      <c r="RV275" s="29"/>
      <c r="RW275" s="29"/>
      <c r="RX275" s="29"/>
      <c r="RY275" s="29"/>
      <c r="RZ275" s="29"/>
      <c r="SA275" s="29"/>
      <c r="SB275" s="29"/>
      <c r="SC275" s="29"/>
      <c r="SD275" s="29"/>
      <c r="SE275" s="29"/>
      <c r="SF275" s="29"/>
      <c r="SG275" s="29"/>
      <c r="SH275" s="29"/>
      <c r="SI275" s="29"/>
      <c r="SJ275" s="29"/>
      <c r="SK275" s="29"/>
      <c r="SL275" s="29"/>
      <c r="SM275" s="29"/>
      <c r="SN275" s="29"/>
      <c r="SO275" s="29"/>
      <c r="SP275" s="29"/>
      <c r="SQ275" s="29"/>
      <c r="SR275" s="29"/>
      <c r="SS275" s="29"/>
      <c r="ST275" s="29"/>
      <c r="SU275" s="29"/>
      <c r="SV275" s="29"/>
      <c r="SW275" s="29"/>
      <c r="SX275" s="29"/>
      <c r="SY275" s="29"/>
      <c r="SZ275" s="29"/>
      <c r="TA275" s="29"/>
      <c r="TB275" s="29"/>
      <c r="TC275" s="29"/>
      <c r="TD275" s="29"/>
      <c r="TE275" s="29"/>
      <c r="TF275" s="29"/>
      <c r="TG275" s="29"/>
      <c r="TH275" s="29"/>
      <c r="TI275" s="29"/>
      <c r="TJ275" s="29"/>
      <c r="TK275" s="29"/>
      <c r="TL275" s="29"/>
      <c r="TM275" s="29"/>
      <c r="TN275" s="29"/>
      <c r="TO275" s="29"/>
      <c r="TP275" s="29"/>
      <c r="TQ275" s="29"/>
      <c r="TR275" s="29"/>
      <c r="TS275" s="29"/>
      <c r="TT275" s="29"/>
      <c r="TU275" s="29"/>
      <c r="TV275" s="29"/>
      <c r="TW275" s="29"/>
      <c r="TX275" s="29"/>
      <c r="TY275" s="29"/>
      <c r="TZ275" s="29"/>
      <c r="UA275" s="29"/>
      <c r="UB275" s="29"/>
      <c r="UC275" s="29"/>
      <c r="UD275" s="29"/>
      <c r="UE275" s="29"/>
      <c r="UF275" s="29"/>
      <c r="UG275" s="29"/>
      <c r="UH275" s="29"/>
      <c r="UI275" s="29"/>
      <c r="UJ275" s="29"/>
      <c r="UK275" s="29"/>
      <c r="UL275" s="29"/>
      <c r="UM275" s="29"/>
      <c r="UN275" s="29"/>
      <c r="UO275" s="29"/>
      <c r="UP275" s="29"/>
      <c r="UQ275" s="29"/>
      <c r="UR275" s="29"/>
      <c r="US275" s="29"/>
      <c r="UT275" s="29"/>
      <c r="UU275" s="29"/>
      <c r="UV275" s="29"/>
      <c r="UW275" s="29"/>
      <c r="UX275" s="29"/>
      <c r="UY275" s="29"/>
      <c r="UZ275" s="29"/>
      <c r="VA275" s="29"/>
      <c r="VB275" s="29"/>
      <c r="VC275" s="29"/>
      <c r="VD275" s="29"/>
      <c r="VE275" s="29"/>
      <c r="VF275" s="29"/>
      <c r="VG275" s="29"/>
      <c r="VH275" s="29"/>
      <c r="VI275" s="29"/>
      <c r="VJ275" s="29"/>
      <c r="VK275" s="29"/>
      <c r="VL275" s="29"/>
      <c r="VM275" s="29"/>
      <c r="VN275" s="29"/>
      <c r="VO275" s="29"/>
      <c r="VP275" s="29"/>
      <c r="VQ275" s="29"/>
      <c r="VR275" s="29"/>
      <c r="VS275" s="29"/>
      <c r="VT275" s="29"/>
      <c r="VU275" s="29"/>
    </row>
    <row r="276" spans="1:593" s="30" customFormat="1" ht="15.75" customHeight="1" x14ac:dyDescent="0.2">
      <c r="A276" s="25" t="s">
        <v>103</v>
      </c>
      <c r="B276" s="41" t="s">
        <v>831</v>
      </c>
      <c r="C276" s="26" t="s">
        <v>105</v>
      </c>
      <c r="D276" s="24" t="s">
        <v>1443</v>
      </c>
      <c r="E276" s="24" t="s">
        <v>3655</v>
      </c>
      <c r="F276" s="31"/>
      <c r="G276" s="24"/>
      <c r="H276" s="24"/>
      <c r="I276" s="25"/>
      <c r="J276" s="24"/>
      <c r="K276" s="24"/>
      <c r="L276" s="27"/>
      <c r="M276" s="28"/>
      <c r="N276" s="28"/>
      <c r="O276" s="27"/>
      <c r="P276" s="27"/>
      <c r="Q276" s="33">
        <f t="shared" si="19"/>
        <v>41.2</v>
      </c>
      <c r="R276" s="34">
        <f t="shared" si="20"/>
        <v>38</v>
      </c>
      <c r="S276" s="28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7"/>
      <c r="BT276" s="27"/>
      <c r="BU276" s="27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>
        <v>41.2</v>
      </c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</row>
    <row r="277" spans="1:593" s="30" customFormat="1" ht="15.75" customHeight="1" x14ac:dyDescent="0.2">
      <c r="A277" s="25" t="s">
        <v>103</v>
      </c>
      <c r="B277" s="41" t="s">
        <v>831</v>
      </c>
      <c r="C277" s="26" t="s">
        <v>105</v>
      </c>
      <c r="D277" s="24" t="s">
        <v>3677</v>
      </c>
      <c r="E277" s="24" t="s">
        <v>3678</v>
      </c>
      <c r="F277" s="31"/>
      <c r="G277" s="24"/>
      <c r="H277" s="24"/>
      <c r="I277" s="25"/>
      <c r="J277" s="24"/>
      <c r="K277" s="24"/>
      <c r="L277" s="27"/>
      <c r="M277" s="28"/>
      <c r="N277" s="28"/>
      <c r="O277" s="27"/>
      <c r="P277" s="27"/>
      <c r="Q277" s="33">
        <f t="shared" si="19"/>
        <v>41.2</v>
      </c>
      <c r="R277" s="34">
        <f t="shared" si="20"/>
        <v>38</v>
      </c>
      <c r="S277" s="28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7"/>
      <c r="BT277" s="27"/>
      <c r="BU277" s="27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>
        <v>41.2</v>
      </c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</row>
    <row r="278" spans="1:593" s="30" customFormat="1" ht="15.75" customHeight="1" x14ac:dyDescent="0.2">
      <c r="A278" s="25" t="s">
        <v>103</v>
      </c>
      <c r="B278" s="41" t="s">
        <v>831</v>
      </c>
      <c r="C278" s="26" t="s">
        <v>105</v>
      </c>
      <c r="D278" s="24" t="s">
        <v>307</v>
      </c>
      <c r="E278" s="24" t="s">
        <v>898</v>
      </c>
      <c r="F278" s="24"/>
      <c r="G278" s="24" t="s">
        <v>899</v>
      </c>
      <c r="H278" s="24" t="s">
        <v>116</v>
      </c>
      <c r="I278" s="25">
        <v>2</v>
      </c>
      <c r="J278" s="24" t="s">
        <v>227</v>
      </c>
      <c r="K278" s="24" t="s">
        <v>228</v>
      </c>
      <c r="L278" s="27">
        <v>999014820</v>
      </c>
      <c r="M278" s="28" t="s">
        <v>112</v>
      </c>
      <c r="N278" s="28"/>
      <c r="O278" s="27"/>
      <c r="P278" s="27"/>
      <c r="Q278" s="33">
        <f t="shared" si="19"/>
        <v>40.6</v>
      </c>
      <c r="R278" s="34">
        <f t="shared" si="20"/>
        <v>40</v>
      </c>
      <c r="S278" s="28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>
        <v>31.8</v>
      </c>
      <c r="BG278" s="29"/>
      <c r="BH278" s="29"/>
      <c r="BI278" s="29"/>
      <c r="BJ278" s="29">
        <v>8.8000000000000007</v>
      </c>
      <c r="BK278" s="29"/>
      <c r="BL278" s="29"/>
      <c r="BM278" s="29"/>
      <c r="BN278" s="29"/>
      <c r="BO278" s="29"/>
      <c r="BP278" s="29"/>
      <c r="BQ278" s="29"/>
      <c r="BR278" s="29"/>
      <c r="BS278" s="27"/>
      <c r="BT278" s="27"/>
      <c r="BU278" s="27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  <c r="QR278" s="29"/>
      <c r="QS278" s="29"/>
      <c r="QT278" s="29"/>
      <c r="QU278" s="29"/>
      <c r="QV278" s="29"/>
      <c r="QW278" s="29"/>
      <c r="QX278" s="29"/>
      <c r="QY278" s="29"/>
      <c r="QZ278" s="29"/>
      <c r="RA278" s="29"/>
      <c r="RB278" s="29"/>
      <c r="RC278" s="29"/>
      <c r="RD278" s="29"/>
      <c r="RE278" s="29"/>
      <c r="RF278" s="29"/>
      <c r="RG278" s="29"/>
      <c r="RH278" s="29"/>
      <c r="RI278" s="29"/>
      <c r="RJ278" s="29"/>
      <c r="RK278" s="29"/>
      <c r="RL278" s="29"/>
      <c r="RM278" s="29"/>
      <c r="RN278" s="29"/>
      <c r="RO278" s="29"/>
      <c r="RP278" s="29"/>
      <c r="RQ278" s="29"/>
      <c r="RR278" s="29"/>
      <c r="RS278" s="29"/>
      <c r="RT278" s="29"/>
      <c r="RU278" s="29"/>
      <c r="RV278" s="29"/>
      <c r="RW278" s="29"/>
      <c r="RX278" s="29"/>
      <c r="RY278" s="29"/>
      <c r="RZ278" s="29"/>
      <c r="SA278" s="29"/>
      <c r="SB278" s="29"/>
      <c r="SC278" s="29"/>
      <c r="SD278" s="29"/>
      <c r="SE278" s="29"/>
      <c r="SF278" s="29"/>
      <c r="SG278" s="29"/>
      <c r="SH278" s="29"/>
      <c r="SI278" s="29"/>
      <c r="SJ278" s="29"/>
      <c r="SK278" s="29"/>
      <c r="SL278" s="29"/>
      <c r="SM278" s="29"/>
      <c r="SN278" s="29"/>
      <c r="SO278" s="29"/>
      <c r="SP278" s="29"/>
      <c r="SQ278" s="29"/>
      <c r="SR278" s="29"/>
      <c r="SS278" s="29"/>
      <c r="ST278" s="29"/>
      <c r="SU278" s="29"/>
      <c r="SV278" s="29"/>
      <c r="SW278" s="29"/>
      <c r="SX278" s="29"/>
      <c r="SY278" s="29"/>
      <c r="SZ278" s="29"/>
      <c r="TA278" s="29"/>
      <c r="TB278" s="29"/>
      <c r="TC278" s="29"/>
      <c r="TD278" s="29"/>
      <c r="TE278" s="29"/>
      <c r="TF278" s="29"/>
      <c r="TG278" s="29"/>
      <c r="TH278" s="29"/>
      <c r="TI278" s="29"/>
      <c r="TJ278" s="29"/>
      <c r="TK278" s="29"/>
      <c r="TL278" s="29"/>
      <c r="TM278" s="29"/>
      <c r="TN278" s="29"/>
      <c r="TO278" s="29"/>
      <c r="TP278" s="29"/>
      <c r="TQ278" s="29"/>
      <c r="TR278" s="29"/>
      <c r="TS278" s="29"/>
      <c r="TT278" s="29"/>
      <c r="TU278" s="29"/>
      <c r="TV278" s="29"/>
      <c r="TW278" s="29"/>
      <c r="TX278" s="29"/>
      <c r="TY278" s="29"/>
      <c r="TZ278" s="29"/>
      <c r="UA278" s="29"/>
      <c r="UB278" s="29"/>
      <c r="UC278" s="29"/>
      <c r="UD278" s="29"/>
      <c r="UE278" s="29"/>
      <c r="UF278" s="29"/>
      <c r="UG278" s="29"/>
      <c r="UH278" s="29"/>
      <c r="UI278" s="29"/>
      <c r="UJ278" s="29"/>
      <c r="UK278" s="29"/>
      <c r="UL278" s="29"/>
      <c r="UM278" s="29"/>
      <c r="UN278" s="29"/>
      <c r="UO278" s="29"/>
      <c r="UP278" s="29"/>
      <c r="UQ278" s="29"/>
      <c r="UR278" s="29"/>
      <c r="US278" s="29"/>
      <c r="UT278" s="29"/>
      <c r="UU278" s="29"/>
      <c r="UV278" s="29"/>
      <c r="UW278" s="29"/>
      <c r="UX278" s="29"/>
      <c r="UY278" s="29"/>
      <c r="UZ278" s="29"/>
      <c r="VA278" s="29"/>
      <c r="VB278" s="29"/>
      <c r="VC278" s="29"/>
      <c r="VD278" s="29"/>
      <c r="VE278" s="29"/>
      <c r="VF278" s="29"/>
      <c r="VG278" s="29"/>
      <c r="VH278" s="29"/>
      <c r="VI278" s="29"/>
      <c r="VJ278" s="29"/>
      <c r="VK278" s="29"/>
      <c r="VL278" s="29"/>
      <c r="VM278" s="29"/>
      <c r="VN278" s="29"/>
      <c r="VO278" s="29"/>
      <c r="VP278" s="29"/>
      <c r="VQ278" s="29"/>
      <c r="VR278" s="29"/>
      <c r="VS278" s="29"/>
      <c r="VT278" s="29"/>
      <c r="VU278" s="29"/>
    </row>
    <row r="279" spans="1:593" s="30" customFormat="1" ht="15.75" customHeight="1" x14ac:dyDescent="0.2">
      <c r="A279" s="25" t="s">
        <v>103</v>
      </c>
      <c r="B279" s="41" t="s">
        <v>831</v>
      </c>
      <c r="C279" s="26" t="s">
        <v>105</v>
      </c>
      <c r="D279" s="24" t="s">
        <v>303</v>
      </c>
      <c r="E279" s="24" t="s">
        <v>587</v>
      </c>
      <c r="F279" s="31">
        <v>37120</v>
      </c>
      <c r="G279" s="24" t="s">
        <v>588</v>
      </c>
      <c r="H279" s="24" t="s">
        <v>116</v>
      </c>
      <c r="I279" s="25">
        <v>2</v>
      </c>
      <c r="J279" s="24" t="s">
        <v>589</v>
      </c>
      <c r="K279" s="24" t="s">
        <v>590</v>
      </c>
      <c r="L279" s="27">
        <v>999734109</v>
      </c>
      <c r="M279" s="28" t="s">
        <v>112</v>
      </c>
      <c r="N279" s="28"/>
      <c r="O279" s="27"/>
      <c r="P279" s="27"/>
      <c r="Q279" s="33">
        <f t="shared" si="19"/>
        <v>40.4</v>
      </c>
      <c r="R279" s="34">
        <f t="shared" si="20"/>
        <v>41</v>
      </c>
      <c r="S279" s="28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>
        <v>40.4</v>
      </c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7"/>
      <c r="BT279" s="27"/>
      <c r="BU279" s="27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</row>
    <row r="280" spans="1:593" s="30" customFormat="1" ht="15.75" customHeight="1" x14ac:dyDescent="0.2">
      <c r="A280" s="25" t="s">
        <v>103</v>
      </c>
      <c r="B280" s="41" t="s">
        <v>831</v>
      </c>
      <c r="C280" s="26" t="s">
        <v>105</v>
      </c>
      <c r="D280" s="24" t="s">
        <v>423</v>
      </c>
      <c r="E280" s="24" t="s">
        <v>3675</v>
      </c>
      <c r="F280" s="24"/>
      <c r="G280" s="24"/>
      <c r="H280" s="24"/>
      <c r="I280" s="24"/>
      <c r="J280" s="24"/>
      <c r="K280" s="24"/>
      <c r="L280" s="27"/>
      <c r="M280" s="28"/>
      <c r="N280" s="28"/>
      <c r="O280" s="27"/>
      <c r="P280" s="27"/>
      <c r="Q280" s="33">
        <f t="shared" si="19"/>
        <v>40</v>
      </c>
      <c r="R280" s="34">
        <f t="shared" si="20"/>
        <v>42</v>
      </c>
      <c r="S280" s="28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7"/>
      <c r="BT280" s="27"/>
      <c r="BU280" s="27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>
        <v>40</v>
      </c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  <c r="QR280" s="29"/>
      <c r="QS280" s="29"/>
      <c r="QT280" s="29"/>
      <c r="QU280" s="29"/>
      <c r="QV280" s="29"/>
      <c r="QW280" s="29"/>
      <c r="QX280" s="29"/>
      <c r="QY280" s="29"/>
      <c r="QZ280" s="29"/>
      <c r="RA280" s="29"/>
      <c r="RB280" s="29"/>
      <c r="RC280" s="29"/>
      <c r="RD280" s="29"/>
      <c r="RE280" s="29"/>
      <c r="RF280" s="29"/>
      <c r="RG280" s="29"/>
      <c r="RH280" s="29"/>
      <c r="RI280" s="29"/>
      <c r="RJ280" s="29"/>
      <c r="RK280" s="29"/>
      <c r="RL280" s="29"/>
      <c r="RM280" s="29"/>
      <c r="RN280" s="29"/>
      <c r="RO280" s="29"/>
      <c r="RP280" s="29"/>
      <c r="RQ280" s="29"/>
      <c r="RR280" s="29"/>
      <c r="RS280" s="29"/>
      <c r="RT280" s="29"/>
      <c r="RU280" s="29"/>
      <c r="RV280" s="29"/>
      <c r="RW280" s="29"/>
      <c r="RX280" s="29"/>
      <c r="RY280" s="29"/>
      <c r="RZ280" s="29"/>
      <c r="SA280" s="29"/>
      <c r="SB280" s="29"/>
      <c r="SC280" s="29"/>
      <c r="SD280" s="29"/>
      <c r="SE280" s="29"/>
      <c r="SF280" s="29"/>
      <c r="SG280" s="29"/>
      <c r="SH280" s="29"/>
      <c r="SI280" s="29"/>
      <c r="SJ280" s="29"/>
      <c r="SK280" s="29"/>
      <c r="SL280" s="29"/>
      <c r="SM280" s="29"/>
      <c r="SN280" s="29"/>
      <c r="SO280" s="29"/>
      <c r="SP280" s="29"/>
      <c r="SQ280" s="29"/>
      <c r="SR280" s="29"/>
      <c r="SS280" s="29"/>
      <c r="ST280" s="29"/>
      <c r="SU280" s="29"/>
      <c r="SV280" s="29"/>
      <c r="SW280" s="29"/>
      <c r="SX280" s="29"/>
      <c r="SY280" s="29"/>
      <c r="SZ280" s="29"/>
      <c r="TA280" s="29"/>
      <c r="TB280" s="29"/>
      <c r="TC280" s="29"/>
      <c r="TD280" s="29"/>
      <c r="TE280" s="29"/>
      <c r="TF280" s="29"/>
      <c r="TG280" s="29"/>
      <c r="TH280" s="29"/>
      <c r="TI280" s="29"/>
      <c r="TJ280" s="29"/>
      <c r="TK280" s="29"/>
      <c r="TL280" s="29"/>
      <c r="TM280" s="29"/>
      <c r="TN280" s="29"/>
      <c r="TO280" s="29"/>
      <c r="TP280" s="29"/>
      <c r="TQ280" s="29"/>
      <c r="TR280" s="29"/>
      <c r="TS280" s="29"/>
      <c r="TT280" s="29"/>
      <c r="TU280" s="29"/>
      <c r="TV280" s="29"/>
      <c r="TW280" s="29"/>
      <c r="TX280" s="29"/>
      <c r="TY280" s="29"/>
      <c r="TZ280" s="29"/>
      <c r="UA280" s="29"/>
      <c r="UB280" s="29"/>
      <c r="UC280" s="29"/>
      <c r="UD280" s="29"/>
      <c r="UE280" s="29"/>
      <c r="UF280" s="29"/>
      <c r="UG280" s="29"/>
      <c r="UH280" s="29"/>
      <c r="UI280" s="29"/>
      <c r="UJ280" s="29"/>
      <c r="UK280" s="29"/>
      <c r="UL280" s="29"/>
      <c r="UM280" s="29"/>
      <c r="UN280" s="29"/>
      <c r="UO280" s="29"/>
      <c r="UP280" s="29"/>
      <c r="UQ280" s="29"/>
      <c r="UR280" s="29"/>
      <c r="US280" s="29"/>
      <c r="UT280" s="29"/>
      <c r="UU280" s="29"/>
      <c r="UV280" s="29"/>
      <c r="UW280" s="29"/>
      <c r="UX280" s="29"/>
      <c r="UY280" s="29"/>
      <c r="UZ280" s="29"/>
      <c r="VA280" s="29"/>
      <c r="VB280" s="29"/>
      <c r="VC280" s="29"/>
      <c r="VD280" s="29"/>
      <c r="VE280" s="29"/>
      <c r="VF280" s="29"/>
      <c r="VG280" s="29"/>
      <c r="VH280" s="29"/>
      <c r="VI280" s="29"/>
      <c r="VJ280" s="29"/>
      <c r="VK280" s="29"/>
      <c r="VL280" s="29"/>
      <c r="VM280" s="29"/>
      <c r="VN280" s="29"/>
      <c r="VO280" s="29"/>
      <c r="VP280" s="29"/>
      <c r="VQ280" s="29"/>
      <c r="VR280" s="29"/>
      <c r="VS280" s="29"/>
      <c r="VT280" s="29"/>
      <c r="VU280" s="29"/>
    </row>
    <row r="281" spans="1:593" s="30" customFormat="1" ht="15.75" customHeight="1" x14ac:dyDescent="0.2">
      <c r="A281" s="25" t="s">
        <v>103</v>
      </c>
      <c r="B281" s="41" t="s">
        <v>831</v>
      </c>
      <c r="C281" s="26" t="s">
        <v>105</v>
      </c>
      <c r="D281" s="24" t="s">
        <v>471</v>
      </c>
      <c r="E281" s="24" t="s">
        <v>472</v>
      </c>
      <c r="F281" s="31">
        <v>37018</v>
      </c>
      <c r="G281" s="24" t="s">
        <v>900</v>
      </c>
      <c r="H281" s="24" t="s">
        <v>139</v>
      </c>
      <c r="I281" s="24">
        <v>8</v>
      </c>
      <c r="J281" s="24" t="s">
        <v>901</v>
      </c>
      <c r="K281" s="24" t="s">
        <v>902</v>
      </c>
      <c r="L281" s="27">
        <v>999776923</v>
      </c>
      <c r="M281" s="28" t="s">
        <v>112</v>
      </c>
      <c r="N281" s="28"/>
      <c r="O281" s="27"/>
      <c r="P281" s="27"/>
      <c r="Q281" s="33">
        <f t="shared" si="19"/>
        <v>40</v>
      </c>
      <c r="R281" s="34">
        <f t="shared" si="20"/>
        <v>42</v>
      </c>
      <c r="S281" s="28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7"/>
      <c r="BT281" s="27"/>
      <c r="BU281" s="27"/>
      <c r="BV281" s="29"/>
      <c r="BW281" s="29"/>
      <c r="BX281" s="29"/>
      <c r="BY281" s="29"/>
      <c r="BZ281" s="29"/>
      <c r="CA281" s="29"/>
      <c r="CB281" s="29"/>
      <c r="CC281" s="29">
        <v>40</v>
      </c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  <c r="QR281" s="29"/>
      <c r="QS281" s="29"/>
      <c r="QT281" s="29"/>
      <c r="QU281" s="29"/>
      <c r="QV281" s="29"/>
      <c r="QW281" s="29"/>
      <c r="QX281" s="29"/>
      <c r="QY281" s="29"/>
      <c r="QZ281" s="29"/>
      <c r="RA281" s="29"/>
      <c r="RB281" s="29"/>
      <c r="RC281" s="29"/>
      <c r="RD281" s="29"/>
      <c r="RE281" s="29"/>
      <c r="RF281" s="29"/>
      <c r="RG281" s="29"/>
      <c r="RH281" s="29"/>
      <c r="RI281" s="29"/>
      <c r="RJ281" s="29"/>
      <c r="RK281" s="29"/>
      <c r="RL281" s="29"/>
      <c r="RM281" s="29"/>
      <c r="RN281" s="29"/>
      <c r="RO281" s="29"/>
      <c r="RP281" s="29"/>
      <c r="RQ281" s="29"/>
      <c r="RR281" s="29"/>
      <c r="RS281" s="29"/>
      <c r="RT281" s="29"/>
      <c r="RU281" s="29"/>
      <c r="RV281" s="29"/>
      <c r="RW281" s="29"/>
      <c r="RX281" s="29"/>
      <c r="RY281" s="29"/>
      <c r="RZ281" s="29"/>
      <c r="SA281" s="29"/>
      <c r="SB281" s="29"/>
      <c r="SC281" s="29"/>
      <c r="SD281" s="29"/>
      <c r="SE281" s="29"/>
      <c r="SF281" s="29"/>
      <c r="SG281" s="29"/>
      <c r="SH281" s="29"/>
      <c r="SI281" s="29"/>
      <c r="SJ281" s="29"/>
      <c r="SK281" s="29"/>
      <c r="SL281" s="29"/>
      <c r="SM281" s="29"/>
      <c r="SN281" s="29"/>
      <c r="SO281" s="29"/>
      <c r="SP281" s="29"/>
      <c r="SQ281" s="29"/>
      <c r="SR281" s="29"/>
      <c r="SS281" s="29"/>
      <c r="ST281" s="29"/>
      <c r="SU281" s="29"/>
      <c r="SV281" s="29"/>
      <c r="SW281" s="29"/>
      <c r="SX281" s="29"/>
      <c r="SY281" s="29"/>
      <c r="SZ281" s="29"/>
      <c r="TA281" s="29"/>
      <c r="TB281" s="29"/>
      <c r="TC281" s="29"/>
      <c r="TD281" s="29"/>
      <c r="TE281" s="29"/>
      <c r="TF281" s="29"/>
      <c r="TG281" s="29"/>
      <c r="TH281" s="29"/>
      <c r="TI281" s="29"/>
      <c r="TJ281" s="29"/>
      <c r="TK281" s="29"/>
      <c r="TL281" s="29"/>
      <c r="TM281" s="29"/>
      <c r="TN281" s="29"/>
      <c r="TO281" s="29"/>
      <c r="TP281" s="29"/>
      <c r="TQ281" s="29"/>
      <c r="TR281" s="29"/>
      <c r="TS281" s="29"/>
      <c r="TT281" s="29"/>
      <c r="TU281" s="29"/>
      <c r="TV281" s="29"/>
      <c r="TW281" s="29"/>
      <c r="TX281" s="29"/>
      <c r="TY281" s="29"/>
      <c r="TZ281" s="29"/>
      <c r="UA281" s="29"/>
      <c r="UB281" s="29"/>
      <c r="UC281" s="29"/>
      <c r="UD281" s="29"/>
      <c r="UE281" s="29"/>
      <c r="UF281" s="29"/>
      <c r="UG281" s="29"/>
      <c r="UH281" s="29"/>
      <c r="UI281" s="29"/>
      <c r="UJ281" s="29"/>
      <c r="UK281" s="29"/>
      <c r="UL281" s="29"/>
      <c r="UM281" s="29"/>
      <c r="UN281" s="29"/>
      <c r="UO281" s="29"/>
      <c r="UP281" s="29"/>
      <c r="UQ281" s="29"/>
      <c r="UR281" s="29"/>
      <c r="US281" s="29"/>
      <c r="UT281" s="29"/>
      <c r="UU281" s="29"/>
      <c r="UV281" s="29"/>
      <c r="UW281" s="29"/>
      <c r="UX281" s="29"/>
      <c r="UY281" s="29"/>
      <c r="UZ281" s="29"/>
      <c r="VA281" s="29"/>
      <c r="VB281" s="29"/>
      <c r="VC281" s="29"/>
      <c r="VD281" s="29"/>
      <c r="VE281" s="29"/>
      <c r="VF281" s="29"/>
      <c r="VG281" s="29"/>
      <c r="VH281" s="29"/>
      <c r="VI281" s="29"/>
      <c r="VJ281" s="29"/>
      <c r="VK281" s="29"/>
      <c r="VL281" s="29"/>
      <c r="VM281" s="29"/>
      <c r="VN281" s="29"/>
      <c r="VO281" s="29"/>
      <c r="VP281" s="29"/>
      <c r="VQ281" s="29"/>
      <c r="VR281" s="29"/>
      <c r="VS281" s="29"/>
      <c r="VT281" s="29"/>
      <c r="VU281" s="29"/>
    </row>
    <row r="282" spans="1:593" s="30" customFormat="1" ht="15.75" customHeight="1" x14ac:dyDescent="0.2">
      <c r="A282" s="49" t="s">
        <v>103</v>
      </c>
      <c r="B282" s="41" t="s">
        <v>831</v>
      </c>
      <c r="C282" s="50" t="s">
        <v>105</v>
      </c>
      <c r="D282" s="24" t="s">
        <v>903</v>
      </c>
      <c r="E282" s="24" t="s">
        <v>904</v>
      </c>
      <c r="F282" s="24"/>
      <c r="G282" s="24"/>
      <c r="H282" s="24"/>
      <c r="I282" s="24"/>
      <c r="J282" s="24"/>
      <c r="K282" s="24"/>
      <c r="L282" s="27"/>
      <c r="M282" s="28"/>
      <c r="N282" s="28"/>
      <c r="O282" s="27"/>
      <c r="P282" s="27"/>
      <c r="Q282" s="33">
        <f t="shared" ref="Q282:Q298" si="21">SUM(T282:ED282)</f>
        <v>40</v>
      </c>
      <c r="R282" s="34">
        <f t="shared" si="20"/>
        <v>42</v>
      </c>
      <c r="S282" s="28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>
        <v>40</v>
      </c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7"/>
      <c r="BT282" s="27"/>
      <c r="BU282" s="27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  <c r="QR282" s="29"/>
      <c r="QS282" s="29"/>
      <c r="QT282" s="29"/>
      <c r="QU282" s="29"/>
      <c r="QV282" s="29"/>
      <c r="QW282" s="29"/>
      <c r="QX282" s="29"/>
      <c r="QY282" s="29"/>
      <c r="QZ282" s="29"/>
      <c r="RA282" s="29"/>
      <c r="RB282" s="29"/>
      <c r="RC282" s="29"/>
      <c r="RD282" s="29"/>
      <c r="RE282" s="29"/>
      <c r="RF282" s="29"/>
      <c r="RG282" s="29"/>
      <c r="RH282" s="29"/>
      <c r="RI282" s="29"/>
      <c r="RJ282" s="29"/>
      <c r="RK282" s="29"/>
      <c r="RL282" s="29"/>
      <c r="RM282" s="29"/>
      <c r="RN282" s="29"/>
      <c r="RO282" s="29"/>
      <c r="RP282" s="29"/>
      <c r="RQ282" s="29"/>
      <c r="RR282" s="29"/>
      <c r="RS282" s="29"/>
      <c r="RT282" s="29"/>
      <c r="RU282" s="29"/>
      <c r="RV282" s="29"/>
      <c r="RW282" s="29"/>
      <c r="RX282" s="29"/>
      <c r="RY282" s="29"/>
      <c r="RZ282" s="29"/>
      <c r="SA282" s="29"/>
      <c r="SB282" s="29"/>
      <c r="SC282" s="29"/>
      <c r="SD282" s="29"/>
      <c r="SE282" s="29"/>
      <c r="SF282" s="29"/>
      <c r="SG282" s="29"/>
      <c r="SH282" s="29"/>
      <c r="SI282" s="29"/>
      <c r="SJ282" s="29"/>
      <c r="SK282" s="29"/>
      <c r="SL282" s="29"/>
      <c r="SM282" s="29"/>
      <c r="SN282" s="29"/>
      <c r="SO282" s="29"/>
      <c r="SP282" s="29"/>
      <c r="SQ282" s="29"/>
      <c r="SR282" s="29"/>
      <c r="SS282" s="29"/>
      <c r="ST282" s="29"/>
      <c r="SU282" s="29"/>
      <c r="SV282" s="29"/>
      <c r="SW282" s="29"/>
      <c r="SX282" s="29"/>
      <c r="SY282" s="29"/>
      <c r="SZ282" s="29"/>
      <c r="TA282" s="29"/>
      <c r="TB282" s="29"/>
      <c r="TC282" s="29"/>
      <c r="TD282" s="29"/>
      <c r="TE282" s="29"/>
      <c r="TF282" s="29"/>
      <c r="TG282" s="29"/>
      <c r="TH282" s="29"/>
      <c r="TI282" s="29"/>
      <c r="TJ282" s="29"/>
      <c r="TK282" s="29"/>
      <c r="TL282" s="29"/>
      <c r="TM282" s="29"/>
      <c r="TN282" s="29"/>
      <c r="TO282" s="29"/>
      <c r="TP282" s="29"/>
      <c r="TQ282" s="29"/>
      <c r="TR282" s="29"/>
      <c r="TS282" s="29"/>
      <c r="TT282" s="29"/>
      <c r="TU282" s="29"/>
      <c r="TV282" s="29"/>
      <c r="TW282" s="29"/>
      <c r="TX282" s="29"/>
      <c r="TY282" s="29"/>
      <c r="TZ282" s="29"/>
      <c r="UA282" s="29"/>
      <c r="UB282" s="29"/>
      <c r="UC282" s="29"/>
      <c r="UD282" s="29"/>
      <c r="UE282" s="29"/>
      <c r="UF282" s="29"/>
      <c r="UG282" s="29"/>
      <c r="UH282" s="29"/>
      <c r="UI282" s="29"/>
      <c r="UJ282" s="29"/>
      <c r="UK282" s="29"/>
      <c r="UL282" s="29"/>
      <c r="UM282" s="29"/>
      <c r="UN282" s="29"/>
      <c r="UO282" s="29"/>
      <c r="UP282" s="29"/>
      <c r="UQ282" s="29"/>
      <c r="UR282" s="29"/>
      <c r="US282" s="29"/>
      <c r="UT282" s="29"/>
      <c r="UU282" s="29"/>
      <c r="UV282" s="29"/>
      <c r="UW282" s="29"/>
      <c r="UX282" s="29"/>
      <c r="UY282" s="29"/>
      <c r="UZ282" s="29"/>
      <c r="VA282" s="29"/>
      <c r="VB282" s="29"/>
      <c r="VC282" s="29"/>
      <c r="VD282" s="29"/>
      <c r="VE282" s="29"/>
      <c r="VF282" s="29"/>
      <c r="VG282" s="29"/>
      <c r="VH282" s="29"/>
      <c r="VI282" s="29"/>
      <c r="VJ282" s="29"/>
      <c r="VK282" s="29"/>
      <c r="VL282" s="29"/>
      <c r="VM282" s="29"/>
      <c r="VN282" s="29"/>
      <c r="VO282" s="29"/>
      <c r="VP282" s="29"/>
      <c r="VQ282" s="29"/>
      <c r="VR282" s="29"/>
      <c r="VS282" s="29"/>
      <c r="VT282" s="29"/>
      <c r="VU282" s="29"/>
    </row>
    <row r="283" spans="1:593" s="30" customFormat="1" ht="15.75" customHeight="1" x14ac:dyDescent="0.2">
      <c r="A283" s="49" t="s">
        <v>203</v>
      </c>
      <c r="B283" s="41" t="s">
        <v>831</v>
      </c>
      <c r="C283" s="50" t="s">
        <v>105</v>
      </c>
      <c r="D283" s="24" t="s">
        <v>905</v>
      </c>
      <c r="E283" s="24" t="s">
        <v>906</v>
      </c>
      <c r="F283" s="24"/>
      <c r="G283" s="24"/>
      <c r="H283" s="24"/>
      <c r="I283" s="24"/>
      <c r="J283" s="24"/>
      <c r="K283" s="24"/>
      <c r="L283" s="27"/>
      <c r="M283" s="28"/>
      <c r="N283" s="28"/>
      <c r="O283" s="27"/>
      <c r="P283" s="27"/>
      <c r="Q283" s="33">
        <f t="shared" si="21"/>
        <v>40</v>
      </c>
      <c r="R283" s="34">
        <f t="shared" si="20"/>
        <v>42</v>
      </c>
      <c r="S283" s="28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>
        <v>40</v>
      </c>
      <c r="BQ283" s="29"/>
      <c r="BR283" s="29"/>
      <c r="BS283" s="27"/>
      <c r="BT283" s="27"/>
      <c r="BU283" s="27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  <c r="QR283" s="29"/>
      <c r="QS283" s="29"/>
      <c r="QT283" s="29"/>
      <c r="QU283" s="29"/>
      <c r="QV283" s="29"/>
      <c r="QW283" s="29"/>
      <c r="QX283" s="29"/>
      <c r="QY283" s="29"/>
      <c r="QZ283" s="29"/>
      <c r="RA283" s="29"/>
      <c r="RB283" s="29"/>
      <c r="RC283" s="29"/>
      <c r="RD283" s="29"/>
      <c r="RE283" s="29"/>
      <c r="RF283" s="29"/>
      <c r="RG283" s="29"/>
      <c r="RH283" s="29"/>
      <c r="RI283" s="29"/>
      <c r="RJ283" s="29"/>
      <c r="RK283" s="29"/>
      <c r="RL283" s="29"/>
      <c r="RM283" s="29"/>
      <c r="RN283" s="29"/>
      <c r="RO283" s="29"/>
      <c r="RP283" s="29"/>
      <c r="RQ283" s="29"/>
      <c r="RR283" s="29"/>
      <c r="RS283" s="29"/>
      <c r="RT283" s="29"/>
      <c r="RU283" s="29"/>
      <c r="RV283" s="29"/>
      <c r="RW283" s="29"/>
      <c r="RX283" s="29"/>
      <c r="RY283" s="29"/>
      <c r="RZ283" s="29"/>
      <c r="SA283" s="29"/>
      <c r="SB283" s="29"/>
      <c r="SC283" s="29"/>
      <c r="SD283" s="29"/>
      <c r="SE283" s="29"/>
      <c r="SF283" s="29"/>
      <c r="SG283" s="29"/>
      <c r="SH283" s="29"/>
      <c r="SI283" s="29"/>
      <c r="SJ283" s="29"/>
      <c r="SK283" s="29"/>
      <c r="SL283" s="29"/>
      <c r="SM283" s="29"/>
      <c r="SN283" s="29"/>
      <c r="SO283" s="29"/>
      <c r="SP283" s="29"/>
      <c r="SQ283" s="29"/>
      <c r="SR283" s="29"/>
      <c r="SS283" s="29"/>
      <c r="ST283" s="29"/>
      <c r="SU283" s="29"/>
      <c r="SV283" s="29"/>
      <c r="SW283" s="29"/>
      <c r="SX283" s="29"/>
      <c r="SY283" s="29"/>
      <c r="SZ283" s="29"/>
      <c r="TA283" s="29"/>
      <c r="TB283" s="29"/>
      <c r="TC283" s="29"/>
      <c r="TD283" s="29"/>
      <c r="TE283" s="29"/>
      <c r="TF283" s="29"/>
      <c r="TG283" s="29"/>
      <c r="TH283" s="29"/>
      <c r="TI283" s="29"/>
      <c r="TJ283" s="29"/>
      <c r="TK283" s="29"/>
      <c r="TL283" s="29"/>
      <c r="TM283" s="29"/>
      <c r="TN283" s="29"/>
      <c r="TO283" s="29"/>
      <c r="TP283" s="29"/>
      <c r="TQ283" s="29"/>
      <c r="TR283" s="29"/>
      <c r="TS283" s="29"/>
      <c r="TT283" s="29"/>
      <c r="TU283" s="29"/>
      <c r="TV283" s="29"/>
      <c r="TW283" s="29"/>
      <c r="TX283" s="29"/>
      <c r="TY283" s="29"/>
      <c r="TZ283" s="29"/>
      <c r="UA283" s="29"/>
      <c r="UB283" s="29"/>
      <c r="UC283" s="29"/>
      <c r="UD283" s="29"/>
      <c r="UE283" s="29"/>
      <c r="UF283" s="29"/>
      <c r="UG283" s="29"/>
      <c r="UH283" s="29"/>
      <c r="UI283" s="29"/>
      <c r="UJ283" s="29"/>
      <c r="UK283" s="29"/>
      <c r="UL283" s="29"/>
      <c r="UM283" s="29"/>
      <c r="UN283" s="29"/>
      <c r="UO283" s="29"/>
      <c r="UP283" s="29"/>
      <c r="UQ283" s="29"/>
      <c r="UR283" s="29"/>
      <c r="US283" s="29"/>
      <c r="UT283" s="29"/>
      <c r="UU283" s="29"/>
      <c r="UV283" s="29"/>
      <c r="UW283" s="29"/>
      <c r="UX283" s="29"/>
      <c r="UY283" s="29"/>
      <c r="UZ283" s="29"/>
      <c r="VA283" s="29"/>
      <c r="VB283" s="29"/>
      <c r="VC283" s="29"/>
      <c r="VD283" s="29"/>
      <c r="VE283" s="29"/>
      <c r="VF283" s="29"/>
      <c r="VG283" s="29"/>
      <c r="VH283" s="29"/>
      <c r="VI283" s="29"/>
      <c r="VJ283" s="29"/>
      <c r="VK283" s="29"/>
      <c r="VL283" s="29"/>
      <c r="VM283" s="29"/>
      <c r="VN283" s="29"/>
      <c r="VO283" s="29"/>
      <c r="VP283" s="29"/>
      <c r="VQ283" s="29"/>
      <c r="VR283" s="29"/>
      <c r="VS283" s="29"/>
      <c r="VT283" s="29"/>
      <c r="VU283" s="29"/>
    </row>
    <row r="284" spans="1:593" s="30" customFormat="1" ht="15.75" customHeight="1" x14ac:dyDescent="0.2">
      <c r="A284" s="25" t="s">
        <v>103</v>
      </c>
      <c r="B284" s="41" t="s">
        <v>831</v>
      </c>
      <c r="C284" s="26" t="s">
        <v>105</v>
      </c>
      <c r="D284" s="24" t="s">
        <v>464</v>
      </c>
      <c r="E284" s="24" t="s">
        <v>907</v>
      </c>
      <c r="F284" s="24"/>
      <c r="G284" s="24"/>
      <c r="H284" s="24"/>
      <c r="I284" s="24"/>
      <c r="J284" s="24"/>
      <c r="K284" s="24"/>
      <c r="L284" s="27"/>
      <c r="M284" s="28"/>
      <c r="N284" s="28"/>
      <c r="O284" s="27"/>
      <c r="P284" s="27"/>
      <c r="Q284" s="33">
        <f t="shared" si="21"/>
        <v>40</v>
      </c>
      <c r="R284" s="34">
        <f t="shared" si="20"/>
        <v>42</v>
      </c>
      <c r="S284" s="28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>
        <v>40</v>
      </c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7"/>
      <c r="BT284" s="27"/>
      <c r="BU284" s="27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</row>
    <row r="285" spans="1:593" s="30" customFormat="1" ht="15.75" customHeight="1" x14ac:dyDescent="0.2">
      <c r="A285" s="25" t="s">
        <v>103</v>
      </c>
      <c r="B285" s="41" t="s">
        <v>831</v>
      </c>
      <c r="C285" s="26" t="s">
        <v>105</v>
      </c>
      <c r="D285" s="24" t="s">
        <v>908</v>
      </c>
      <c r="E285" s="24" t="s">
        <v>909</v>
      </c>
      <c r="F285" s="31">
        <v>37138</v>
      </c>
      <c r="G285" s="24" t="s">
        <v>910</v>
      </c>
      <c r="H285" s="24" t="s">
        <v>116</v>
      </c>
      <c r="I285" s="25">
        <v>2</v>
      </c>
      <c r="J285" s="24" t="s">
        <v>395</v>
      </c>
      <c r="K285" s="24" t="s">
        <v>911</v>
      </c>
      <c r="L285" s="27">
        <v>999897166</v>
      </c>
      <c r="M285" s="28" t="s">
        <v>112</v>
      </c>
      <c r="N285" s="28"/>
      <c r="O285" s="27"/>
      <c r="P285" s="27"/>
      <c r="Q285" s="33">
        <f t="shared" si="21"/>
        <v>36.72</v>
      </c>
      <c r="R285" s="34">
        <f t="shared" si="20"/>
        <v>47</v>
      </c>
      <c r="S285" s="28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7"/>
      <c r="BT285" s="27"/>
      <c r="BU285" s="27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>
        <v>36.72</v>
      </c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</row>
    <row r="286" spans="1:593" s="30" customFormat="1" ht="15.75" customHeight="1" x14ac:dyDescent="0.2">
      <c r="A286" s="49" t="s">
        <v>103</v>
      </c>
      <c r="B286" s="41" t="s">
        <v>831</v>
      </c>
      <c r="C286" s="50" t="s">
        <v>105</v>
      </c>
      <c r="D286" s="24" t="s">
        <v>204</v>
      </c>
      <c r="E286" s="24" t="s">
        <v>562</v>
      </c>
      <c r="F286" s="24"/>
      <c r="G286" s="24"/>
      <c r="H286" s="24"/>
      <c r="I286" s="24"/>
      <c r="J286" s="24"/>
      <c r="K286" s="24"/>
      <c r="L286" s="27"/>
      <c r="M286" s="28"/>
      <c r="N286" s="28"/>
      <c r="O286" s="27"/>
      <c r="P286" s="27"/>
      <c r="Q286" s="33">
        <f t="shared" si="21"/>
        <v>34.340000000000003</v>
      </c>
      <c r="R286" s="34">
        <f t="shared" si="20"/>
        <v>48</v>
      </c>
      <c r="S286" s="28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>
        <v>34.340000000000003</v>
      </c>
      <c r="BM286" s="29"/>
      <c r="BN286" s="29"/>
      <c r="BO286" s="29"/>
      <c r="BP286" s="29"/>
      <c r="BQ286" s="29"/>
      <c r="BR286" s="29"/>
      <c r="BS286" s="27"/>
      <c r="BT286" s="27"/>
      <c r="BU286" s="27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  <c r="QR286" s="29"/>
      <c r="QS286" s="29"/>
      <c r="QT286" s="29"/>
      <c r="QU286" s="29"/>
      <c r="QV286" s="29"/>
      <c r="QW286" s="29"/>
      <c r="QX286" s="29"/>
      <c r="QY286" s="29"/>
      <c r="QZ286" s="29"/>
      <c r="RA286" s="29"/>
      <c r="RB286" s="29"/>
      <c r="RC286" s="29"/>
      <c r="RD286" s="29"/>
      <c r="RE286" s="29"/>
      <c r="RF286" s="29"/>
      <c r="RG286" s="29"/>
      <c r="RH286" s="29"/>
      <c r="RI286" s="29"/>
      <c r="RJ286" s="29"/>
      <c r="RK286" s="29"/>
      <c r="RL286" s="29"/>
      <c r="RM286" s="29"/>
      <c r="RN286" s="29"/>
      <c r="RO286" s="29"/>
      <c r="RP286" s="29"/>
      <c r="RQ286" s="29"/>
      <c r="RR286" s="29"/>
      <c r="RS286" s="29"/>
      <c r="RT286" s="29"/>
      <c r="RU286" s="29"/>
      <c r="RV286" s="29"/>
      <c r="RW286" s="29"/>
      <c r="RX286" s="29"/>
      <c r="RY286" s="29"/>
      <c r="RZ286" s="29"/>
      <c r="SA286" s="29"/>
      <c r="SB286" s="29"/>
      <c r="SC286" s="29"/>
      <c r="SD286" s="29"/>
      <c r="SE286" s="29"/>
      <c r="SF286" s="29"/>
      <c r="SG286" s="29"/>
      <c r="SH286" s="29"/>
      <c r="SI286" s="29"/>
      <c r="SJ286" s="29"/>
      <c r="SK286" s="29"/>
      <c r="SL286" s="29"/>
      <c r="SM286" s="29"/>
      <c r="SN286" s="29"/>
      <c r="SO286" s="29"/>
      <c r="SP286" s="29"/>
      <c r="SQ286" s="29"/>
      <c r="SR286" s="29"/>
      <c r="SS286" s="29"/>
      <c r="ST286" s="29"/>
      <c r="SU286" s="29"/>
      <c r="SV286" s="29"/>
      <c r="SW286" s="29"/>
      <c r="SX286" s="29"/>
      <c r="SY286" s="29"/>
      <c r="SZ286" s="29"/>
      <c r="TA286" s="29"/>
      <c r="TB286" s="29"/>
      <c r="TC286" s="29"/>
      <c r="TD286" s="29"/>
      <c r="TE286" s="29"/>
      <c r="TF286" s="29"/>
      <c r="TG286" s="29"/>
      <c r="TH286" s="29"/>
      <c r="TI286" s="29"/>
      <c r="TJ286" s="29"/>
      <c r="TK286" s="29"/>
      <c r="TL286" s="29"/>
      <c r="TM286" s="29"/>
      <c r="TN286" s="29"/>
      <c r="TO286" s="29"/>
      <c r="TP286" s="29"/>
      <c r="TQ286" s="29"/>
      <c r="TR286" s="29"/>
      <c r="TS286" s="29"/>
      <c r="TT286" s="29"/>
      <c r="TU286" s="29"/>
      <c r="TV286" s="29"/>
      <c r="TW286" s="29"/>
      <c r="TX286" s="29"/>
      <c r="TY286" s="29"/>
      <c r="TZ286" s="29"/>
      <c r="UA286" s="29"/>
      <c r="UB286" s="29"/>
      <c r="UC286" s="29"/>
      <c r="UD286" s="29"/>
      <c r="UE286" s="29"/>
      <c r="UF286" s="29"/>
      <c r="UG286" s="29"/>
      <c r="UH286" s="29"/>
      <c r="UI286" s="29"/>
      <c r="UJ286" s="29"/>
      <c r="UK286" s="29"/>
      <c r="UL286" s="29"/>
      <c r="UM286" s="29"/>
      <c r="UN286" s="29"/>
      <c r="UO286" s="29"/>
      <c r="UP286" s="29"/>
      <c r="UQ286" s="29"/>
      <c r="UR286" s="29"/>
      <c r="US286" s="29"/>
      <c r="UT286" s="29"/>
      <c r="UU286" s="29"/>
      <c r="UV286" s="29"/>
      <c r="UW286" s="29"/>
      <c r="UX286" s="29"/>
      <c r="UY286" s="29"/>
      <c r="UZ286" s="29"/>
      <c r="VA286" s="29"/>
      <c r="VB286" s="29"/>
      <c r="VC286" s="29"/>
      <c r="VD286" s="29"/>
      <c r="VE286" s="29"/>
      <c r="VF286" s="29"/>
      <c r="VG286" s="29"/>
      <c r="VH286" s="29"/>
      <c r="VI286" s="29"/>
      <c r="VJ286" s="29"/>
      <c r="VK286" s="29"/>
      <c r="VL286" s="29"/>
      <c r="VM286" s="29"/>
      <c r="VN286" s="29"/>
      <c r="VO286" s="29"/>
      <c r="VP286" s="29"/>
      <c r="VQ286" s="29"/>
      <c r="VR286" s="29"/>
      <c r="VS286" s="29"/>
      <c r="VT286" s="29"/>
      <c r="VU286" s="29"/>
    </row>
    <row r="287" spans="1:593" s="30" customFormat="1" ht="15.75" customHeight="1" x14ac:dyDescent="0.2">
      <c r="A287" s="25" t="s">
        <v>103</v>
      </c>
      <c r="B287" s="41" t="s">
        <v>831</v>
      </c>
      <c r="C287" s="26" t="s">
        <v>105</v>
      </c>
      <c r="D287" s="24" t="s">
        <v>400</v>
      </c>
      <c r="E287" s="24" t="s">
        <v>912</v>
      </c>
      <c r="F287" s="24"/>
      <c r="G287" s="24" t="s">
        <v>913</v>
      </c>
      <c r="H287" s="24" t="s">
        <v>116</v>
      </c>
      <c r="I287" s="25">
        <v>2</v>
      </c>
      <c r="J287" s="24" t="s">
        <v>338</v>
      </c>
      <c r="K287" s="24" t="s">
        <v>339</v>
      </c>
      <c r="L287" s="27">
        <v>999824369</v>
      </c>
      <c r="M287" s="28" t="s">
        <v>112</v>
      </c>
      <c r="N287" s="28"/>
      <c r="O287" s="27"/>
      <c r="P287" s="27"/>
      <c r="Q287" s="33">
        <f t="shared" si="21"/>
        <v>31.8</v>
      </c>
      <c r="R287" s="34">
        <f t="shared" si="20"/>
        <v>49</v>
      </c>
      <c r="S287" s="28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>
        <v>31.8</v>
      </c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7"/>
      <c r="BT287" s="27"/>
      <c r="BU287" s="27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</row>
    <row r="288" spans="1:593" s="30" customFormat="1" ht="15.75" customHeight="1" x14ac:dyDescent="0.2">
      <c r="A288" s="25" t="s">
        <v>103</v>
      </c>
      <c r="B288" s="41" t="s">
        <v>831</v>
      </c>
      <c r="C288" s="26" t="s">
        <v>105</v>
      </c>
      <c r="D288" s="24" t="s">
        <v>914</v>
      </c>
      <c r="E288" s="24" t="s">
        <v>662</v>
      </c>
      <c r="F288" s="24"/>
      <c r="G288" s="24" t="s">
        <v>915</v>
      </c>
      <c r="H288" s="24" t="s">
        <v>280</v>
      </c>
      <c r="I288" s="24">
        <v>6</v>
      </c>
      <c r="J288" s="24" t="s">
        <v>462</v>
      </c>
      <c r="K288" s="24" t="s">
        <v>463</v>
      </c>
      <c r="L288" s="27">
        <v>999846393</v>
      </c>
      <c r="M288" s="28" t="s">
        <v>112</v>
      </c>
      <c r="N288" s="28"/>
      <c r="O288" s="27"/>
      <c r="P288" s="27"/>
      <c r="Q288" s="33">
        <f t="shared" si="21"/>
        <v>31.8</v>
      </c>
      <c r="R288" s="34">
        <f t="shared" si="20"/>
        <v>49</v>
      </c>
      <c r="S288" s="28"/>
      <c r="T288" s="29">
        <v>31.8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7"/>
      <c r="BT288" s="27"/>
      <c r="BU288" s="27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  <c r="QR288" s="29"/>
      <c r="QS288" s="29"/>
      <c r="QT288" s="29"/>
      <c r="QU288" s="29"/>
      <c r="QV288" s="29"/>
      <c r="QW288" s="29"/>
      <c r="QX288" s="29"/>
      <c r="QY288" s="29"/>
      <c r="QZ288" s="29"/>
      <c r="RA288" s="29"/>
      <c r="RB288" s="29"/>
      <c r="RC288" s="29"/>
      <c r="RD288" s="29"/>
      <c r="RE288" s="29"/>
      <c r="RF288" s="29"/>
      <c r="RG288" s="29"/>
      <c r="RH288" s="29"/>
      <c r="RI288" s="29"/>
      <c r="RJ288" s="29"/>
      <c r="RK288" s="29"/>
      <c r="RL288" s="29"/>
      <c r="RM288" s="29"/>
      <c r="RN288" s="29"/>
      <c r="RO288" s="29"/>
      <c r="RP288" s="29"/>
      <c r="RQ288" s="29"/>
      <c r="RR288" s="29"/>
      <c r="RS288" s="29"/>
      <c r="RT288" s="29"/>
      <c r="RU288" s="29"/>
      <c r="RV288" s="29"/>
      <c r="RW288" s="29"/>
      <c r="RX288" s="29"/>
      <c r="RY288" s="29"/>
      <c r="RZ288" s="29"/>
      <c r="SA288" s="29"/>
      <c r="SB288" s="29"/>
      <c r="SC288" s="29"/>
      <c r="SD288" s="29"/>
      <c r="SE288" s="29"/>
      <c r="SF288" s="29"/>
      <c r="SG288" s="29"/>
      <c r="SH288" s="29"/>
      <c r="SI288" s="29"/>
      <c r="SJ288" s="29"/>
      <c r="SK288" s="29"/>
      <c r="SL288" s="29"/>
      <c r="SM288" s="29"/>
      <c r="SN288" s="29"/>
      <c r="SO288" s="29"/>
      <c r="SP288" s="29"/>
      <c r="SQ288" s="29"/>
      <c r="SR288" s="29"/>
      <c r="SS288" s="29"/>
      <c r="ST288" s="29"/>
      <c r="SU288" s="29"/>
      <c r="SV288" s="29"/>
      <c r="SW288" s="29"/>
      <c r="SX288" s="29"/>
      <c r="SY288" s="29"/>
      <c r="SZ288" s="29"/>
      <c r="TA288" s="29"/>
      <c r="TB288" s="29"/>
      <c r="TC288" s="29"/>
      <c r="TD288" s="29"/>
      <c r="TE288" s="29"/>
      <c r="TF288" s="29"/>
      <c r="TG288" s="29"/>
      <c r="TH288" s="29"/>
      <c r="TI288" s="29"/>
      <c r="TJ288" s="29"/>
      <c r="TK288" s="29"/>
      <c r="TL288" s="29"/>
      <c r="TM288" s="29"/>
      <c r="TN288" s="29"/>
      <c r="TO288" s="29"/>
      <c r="TP288" s="29"/>
      <c r="TQ288" s="29"/>
      <c r="TR288" s="29"/>
      <c r="TS288" s="29"/>
      <c r="TT288" s="29"/>
      <c r="TU288" s="29"/>
      <c r="TV288" s="29"/>
      <c r="TW288" s="29"/>
      <c r="TX288" s="29"/>
      <c r="TY288" s="29"/>
      <c r="TZ288" s="29"/>
      <c r="UA288" s="29"/>
      <c r="UB288" s="29"/>
      <c r="UC288" s="29"/>
      <c r="UD288" s="29"/>
      <c r="UE288" s="29"/>
      <c r="UF288" s="29"/>
      <c r="UG288" s="29"/>
      <c r="UH288" s="29"/>
      <c r="UI288" s="29"/>
      <c r="UJ288" s="29"/>
      <c r="UK288" s="29"/>
      <c r="UL288" s="29"/>
      <c r="UM288" s="29"/>
      <c r="UN288" s="29"/>
      <c r="UO288" s="29"/>
      <c r="UP288" s="29"/>
      <c r="UQ288" s="29"/>
      <c r="UR288" s="29"/>
      <c r="US288" s="29"/>
      <c r="UT288" s="29"/>
      <c r="UU288" s="29"/>
      <c r="UV288" s="29"/>
      <c r="UW288" s="29"/>
      <c r="UX288" s="29"/>
      <c r="UY288" s="29"/>
      <c r="UZ288" s="29"/>
      <c r="VA288" s="29"/>
      <c r="VB288" s="29"/>
      <c r="VC288" s="29"/>
      <c r="VD288" s="29"/>
      <c r="VE288" s="29"/>
      <c r="VF288" s="29"/>
      <c r="VG288" s="29"/>
      <c r="VH288" s="29"/>
      <c r="VI288" s="29"/>
      <c r="VJ288" s="29"/>
      <c r="VK288" s="29"/>
      <c r="VL288" s="29"/>
      <c r="VM288" s="29"/>
      <c r="VN288" s="29"/>
      <c r="VO288" s="29"/>
      <c r="VP288" s="29"/>
      <c r="VQ288" s="29"/>
      <c r="VR288" s="29"/>
      <c r="VS288" s="29"/>
      <c r="VT288" s="29"/>
      <c r="VU288" s="29"/>
    </row>
    <row r="289" spans="1:593" s="30" customFormat="1" ht="15.75" customHeight="1" x14ac:dyDescent="0.2">
      <c r="A289" s="25" t="s">
        <v>103</v>
      </c>
      <c r="B289" s="41" t="s">
        <v>831</v>
      </c>
      <c r="C289" s="26" t="s">
        <v>105</v>
      </c>
      <c r="D289" s="24" t="s">
        <v>498</v>
      </c>
      <c r="E289" s="24" t="s">
        <v>499</v>
      </c>
      <c r="F289" s="31"/>
      <c r="G289" s="24"/>
      <c r="H289" s="24"/>
      <c r="I289" s="24"/>
      <c r="J289" s="24"/>
      <c r="K289" s="24"/>
      <c r="L289" s="27"/>
      <c r="M289" s="28"/>
      <c r="N289" s="28"/>
      <c r="O289" s="27"/>
      <c r="P289" s="27"/>
      <c r="Q289" s="33">
        <f t="shared" si="21"/>
        <v>31.8</v>
      </c>
      <c r="R289" s="34">
        <f t="shared" si="20"/>
        <v>49</v>
      </c>
      <c r="S289" s="28"/>
      <c r="T289" s="27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>
        <v>31.8</v>
      </c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7"/>
      <c r="BT289" s="27"/>
      <c r="BU289" s="27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  <c r="QR289" s="29"/>
      <c r="QS289" s="29"/>
      <c r="QT289" s="29"/>
      <c r="QU289" s="29"/>
      <c r="QV289" s="29"/>
      <c r="QW289" s="29"/>
      <c r="QX289" s="29"/>
      <c r="QY289" s="29"/>
      <c r="QZ289" s="29"/>
      <c r="RA289" s="29"/>
      <c r="RB289" s="29"/>
      <c r="RC289" s="29"/>
      <c r="RD289" s="29"/>
      <c r="RE289" s="29"/>
      <c r="RF289" s="29"/>
      <c r="RG289" s="29"/>
      <c r="RH289" s="29"/>
      <c r="RI289" s="29"/>
      <c r="RJ289" s="29"/>
      <c r="RK289" s="29"/>
      <c r="RL289" s="29"/>
      <c r="RM289" s="29"/>
      <c r="RN289" s="29"/>
      <c r="RO289" s="29"/>
      <c r="RP289" s="29"/>
      <c r="RQ289" s="29"/>
      <c r="RR289" s="29"/>
      <c r="RS289" s="29"/>
      <c r="RT289" s="29"/>
      <c r="RU289" s="29"/>
      <c r="RV289" s="29"/>
      <c r="RW289" s="29"/>
      <c r="RX289" s="29"/>
      <c r="RY289" s="29"/>
      <c r="RZ289" s="29"/>
      <c r="SA289" s="29"/>
      <c r="SB289" s="29"/>
      <c r="SC289" s="29"/>
      <c r="SD289" s="29"/>
      <c r="SE289" s="29"/>
      <c r="SF289" s="29"/>
      <c r="SG289" s="29"/>
      <c r="SH289" s="29"/>
      <c r="SI289" s="29"/>
      <c r="SJ289" s="29"/>
      <c r="SK289" s="29"/>
      <c r="SL289" s="29"/>
      <c r="SM289" s="29"/>
      <c r="SN289" s="29"/>
      <c r="SO289" s="29"/>
      <c r="SP289" s="29"/>
      <c r="SQ289" s="29"/>
      <c r="SR289" s="29"/>
      <c r="SS289" s="29"/>
      <c r="ST289" s="29"/>
      <c r="SU289" s="29"/>
      <c r="SV289" s="29"/>
      <c r="SW289" s="29"/>
      <c r="SX289" s="29"/>
      <c r="SY289" s="29"/>
      <c r="SZ289" s="29"/>
      <c r="TA289" s="29"/>
      <c r="TB289" s="29"/>
      <c r="TC289" s="29"/>
      <c r="TD289" s="29"/>
      <c r="TE289" s="29"/>
      <c r="TF289" s="29"/>
      <c r="TG289" s="29"/>
      <c r="TH289" s="29"/>
      <c r="TI289" s="29"/>
      <c r="TJ289" s="29"/>
      <c r="TK289" s="29"/>
      <c r="TL289" s="29"/>
      <c r="TM289" s="29"/>
      <c r="TN289" s="29"/>
      <c r="TO289" s="29"/>
      <c r="TP289" s="29"/>
      <c r="TQ289" s="29"/>
      <c r="TR289" s="29"/>
      <c r="TS289" s="29"/>
      <c r="TT289" s="29"/>
      <c r="TU289" s="29"/>
      <c r="TV289" s="29"/>
      <c r="TW289" s="29"/>
      <c r="TX289" s="29"/>
      <c r="TY289" s="29"/>
      <c r="TZ289" s="29"/>
      <c r="UA289" s="29"/>
      <c r="UB289" s="29"/>
      <c r="UC289" s="29"/>
      <c r="UD289" s="29"/>
      <c r="UE289" s="29"/>
      <c r="UF289" s="29"/>
      <c r="UG289" s="29"/>
      <c r="UH289" s="29"/>
      <c r="UI289" s="29"/>
      <c r="UJ289" s="29"/>
      <c r="UK289" s="29"/>
      <c r="UL289" s="29"/>
      <c r="UM289" s="29"/>
      <c r="UN289" s="29"/>
      <c r="UO289" s="29"/>
      <c r="UP289" s="29"/>
      <c r="UQ289" s="29"/>
      <c r="UR289" s="29"/>
      <c r="US289" s="29"/>
      <c r="UT289" s="29"/>
      <c r="UU289" s="29"/>
      <c r="UV289" s="29"/>
      <c r="UW289" s="29"/>
      <c r="UX289" s="29"/>
      <c r="UY289" s="29"/>
      <c r="UZ289" s="29"/>
      <c r="VA289" s="29"/>
      <c r="VB289" s="29"/>
      <c r="VC289" s="29"/>
      <c r="VD289" s="29"/>
      <c r="VE289" s="29"/>
      <c r="VF289" s="29"/>
      <c r="VG289" s="29"/>
      <c r="VH289" s="29"/>
      <c r="VI289" s="29"/>
      <c r="VJ289" s="29"/>
      <c r="VK289" s="29"/>
      <c r="VL289" s="29"/>
      <c r="VM289" s="29"/>
      <c r="VN289" s="29"/>
      <c r="VO289" s="29"/>
      <c r="VP289" s="29"/>
      <c r="VQ289" s="29"/>
      <c r="VR289" s="29"/>
      <c r="VS289" s="29"/>
      <c r="VT289" s="29"/>
      <c r="VU289" s="29"/>
    </row>
    <row r="290" spans="1:593" s="30" customFormat="1" ht="15.75" customHeight="1" x14ac:dyDescent="0.2">
      <c r="A290" s="25" t="s">
        <v>103</v>
      </c>
      <c r="B290" s="41" t="s">
        <v>831</v>
      </c>
      <c r="C290" s="26" t="s">
        <v>105</v>
      </c>
      <c r="D290" s="25" t="s">
        <v>919</v>
      </c>
      <c r="E290" s="25" t="s">
        <v>920</v>
      </c>
      <c r="F290" s="25"/>
      <c r="G290" s="25" t="s">
        <v>663</v>
      </c>
      <c r="H290" s="25" t="s">
        <v>145</v>
      </c>
      <c r="I290" s="25">
        <v>2</v>
      </c>
      <c r="J290" s="25" t="s">
        <v>921</v>
      </c>
      <c r="K290" s="25" t="s">
        <v>922</v>
      </c>
      <c r="L290" s="29">
        <v>999738624</v>
      </c>
      <c r="M290" s="29" t="s">
        <v>112</v>
      </c>
      <c r="N290" s="28"/>
      <c r="O290" s="29"/>
      <c r="P290" s="29"/>
      <c r="Q290" s="33">
        <f t="shared" si="21"/>
        <v>31.5</v>
      </c>
      <c r="R290" s="34">
        <f t="shared" si="20"/>
        <v>52</v>
      </c>
      <c r="S290" s="28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>
        <v>31.5</v>
      </c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7"/>
      <c r="BT290" s="27"/>
      <c r="BU290" s="27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  <c r="QR290" s="29"/>
      <c r="QS290" s="29"/>
      <c r="QT290" s="29"/>
      <c r="QU290" s="29"/>
      <c r="QV290" s="29"/>
      <c r="QW290" s="29"/>
      <c r="QX290" s="29"/>
      <c r="QY290" s="29"/>
      <c r="QZ290" s="29"/>
      <c r="RA290" s="29"/>
      <c r="RB290" s="29"/>
      <c r="RC290" s="29"/>
      <c r="RD290" s="29"/>
      <c r="RE290" s="29"/>
      <c r="RF290" s="29"/>
      <c r="RG290" s="29"/>
      <c r="RH290" s="29"/>
      <c r="RI290" s="29"/>
      <c r="RJ290" s="29"/>
      <c r="RK290" s="29"/>
      <c r="RL290" s="29"/>
      <c r="RM290" s="29"/>
      <c r="RN290" s="29"/>
      <c r="RO290" s="29"/>
      <c r="RP290" s="29"/>
      <c r="RQ290" s="29"/>
      <c r="RR290" s="29"/>
      <c r="RS290" s="29"/>
      <c r="RT290" s="29"/>
      <c r="RU290" s="29"/>
      <c r="RV290" s="29"/>
      <c r="RW290" s="29"/>
      <c r="RX290" s="29"/>
      <c r="RY290" s="29"/>
      <c r="RZ290" s="29"/>
      <c r="SA290" s="29"/>
      <c r="SB290" s="29"/>
      <c r="SC290" s="29"/>
      <c r="SD290" s="29"/>
      <c r="SE290" s="29"/>
      <c r="SF290" s="29"/>
      <c r="SG290" s="29"/>
      <c r="SH290" s="29"/>
      <c r="SI290" s="29"/>
      <c r="SJ290" s="29"/>
      <c r="SK290" s="29"/>
      <c r="SL290" s="29"/>
      <c r="SM290" s="29"/>
      <c r="SN290" s="29"/>
      <c r="SO290" s="29"/>
      <c r="SP290" s="29"/>
      <c r="SQ290" s="29"/>
      <c r="SR290" s="29"/>
      <c r="SS290" s="29"/>
      <c r="ST290" s="29"/>
      <c r="SU290" s="29"/>
      <c r="SV290" s="29"/>
      <c r="SW290" s="29"/>
      <c r="SX290" s="29"/>
      <c r="SY290" s="29"/>
      <c r="SZ290" s="29"/>
      <c r="TA290" s="29"/>
      <c r="TB290" s="29"/>
      <c r="TC290" s="29"/>
      <c r="TD290" s="29"/>
      <c r="TE290" s="29"/>
      <c r="TF290" s="29"/>
      <c r="TG290" s="29"/>
      <c r="TH290" s="29"/>
      <c r="TI290" s="29"/>
      <c r="TJ290" s="29"/>
      <c r="TK290" s="29"/>
      <c r="TL290" s="29"/>
      <c r="TM290" s="29"/>
      <c r="TN290" s="29"/>
      <c r="TO290" s="29"/>
      <c r="TP290" s="29"/>
      <c r="TQ290" s="29"/>
      <c r="TR290" s="29"/>
      <c r="TS290" s="29"/>
      <c r="TT290" s="29"/>
      <c r="TU290" s="29"/>
      <c r="TV290" s="29"/>
      <c r="TW290" s="29"/>
      <c r="TX290" s="29"/>
      <c r="TY290" s="29"/>
      <c r="TZ290" s="29"/>
      <c r="UA290" s="29"/>
      <c r="UB290" s="29"/>
      <c r="UC290" s="29"/>
      <c r="UD290" s="29"/>
      <c r="UE290" s="29"/>
      <c r="UF290" s="29"/>
      <c r="UG290" s="29"/>
      <c r="UH290" s="29"/>
      <c r="UI290" s="29"/>
      <c r="UJ290" s="29"/>
      <c r="UK290" s="29"/>
      <c r="UL290" s="29"/>
      <c r="UM290" s="29"/>
      <c r="UN290" s="29"/>
      <c r="UO290" s="29"/>
      <c r="UP290" s="29"/>
      <c r="UQ290" s="29"/>
      <c r="UR290" s="29"/>
      <c r="US290" s="29"/>
      <c r="UT290" s="29"/>
      <c r="UU290" s="29"/>
      <c r="UV290" s="29"/>
      <c r="UW290" s="29"/>
      <c r="UX290" s="29"/>
      <c r="UY290" s="29"/>
      <c r="UZ290" s="29"/>
      <c r="VA290" s="29"/>
      <c r="VB290" s="29"/>
      <c r="VC290" s="29"/>
      <c r="VD290" s="29"/>
      <c r="VE290" s="29"/>
      <c r="VF290" s="29"/>
      <c r="VG290" s="29"/>
      <c r="VH290" s="29"/>
      <c r="VI290" s="29"/>
      <c r="VJ290" s="29"/>
      <c r="VK290" s="29"/>
      <c r="VL290" s="29"/>
      <c r="VM290" s="29"/>
      <c r="VN290" s="29"/>
      <c r="VO290" s="29"/>
      <c r="VP290" s="29"/>
      <c r="VQ290" s="29"/>
      <c r="VR290" s="29"/>
      <c r="VS290" s="29"/>
      <c r="VT290" s="29"/>
      <c r="VU290" s="29"/>
    </row>
    <row r="291" spans="1:593" s="30" customFormat="1" ht="15.75" customHeight="1" x14ac:dyDescent="0.2">
      <c r="A291" s="25" t="s">
        <v>103</v>
      </c>
      <c r="B291" s="41" t="s">
        <v>831</v>
      </c>
      <c r="C291" s="26" t="s">
        <v>105</v>
      </c>
      <c r="D291" s="24" t="s">
        <v>402</v>
      </c>
      <c r="E291" s="24" t="s">
        <v>284</v>
      </c>
      <c r="F291" s="24"/>
      <c r="G291" s="24" t="s">
        <v>403</v>
      </c>
      <c r="H291" s="24" t="s">
        <v>116</v>
      </c>
      <c r="I291" s="25">
        <v>2</v>
      </c>
      <c r="J291" s="24" t="s">
        <v>404</v>
      </c>
      <c r="K291" s="24" t="s">
        <v>405</v>
      </c>
      <c r="L291" s="27">
        <v>999876639</v>
      </c>
      <c r="M291" s="28" t="s">
        <v>112</v>
      </c>
      <c r="N291" s="28"/>
      <c r="O291" s="27"/>
      <c r="P291" s="27"/>
      <c r="Q291" s="33">
        <f t="shared" si="21"/>
        <v>30.3</v>
      </c>
      <c r="R291" s="34">
        <f t="shared" si="20"/>
        <v>53</v>
      </c>
      <c r="S291" s="28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>
        <v>30.3</v>
      </c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7"/>
      <c r="BT291" s="27"/>
      <c r="BU291" s="27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</row>
    <row r="292" spans="1:593" s="30" customFormat="1" ht="15.75" customHeight="1" x14ac:dyDescent="0.2">
      <c r="A292" s="25" t="s">
        <v>103</v>
      </c>
      <c r="B292" s="41" t="s">
        <v>831</v>
      </c>
      <c r="C292" s="26" t="s">
        <v>105</v>
      </c>
      <c r="D292" s="24" t="s">
        <v>927</v>
      </c>
      <c r="E292" s="24" t="s">
        <v>928</v>
      </c>
      <c r="F292" s="24"/>
      <c r="G292" s="24"/>
      <c r="H292" s="24"/>
      <c r="I292" s="24"/>
      <c r="J292" s="24"/>
      <c r="K292" s="24"/>
      <c r="L292" s="27"/>
      <c r="M292" s="28"/>
      <c r="N292" s="28"/>
      <c r="O292" s="27"/>
      <c r="P292" s="27"/>
      <c r="Q292" s="33">
        <f t="shared" si="21"/>
        <v>28</v>
      </c>
      <c r="R292" s="34">
        <f t="shared" si="20"/>
        <v>54</v>
      </c>
      <c r="S292" s="28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>
        <v>28</v>
      </c>
      <c r="BJ292" s="29"/>
      <c r="BK292" s="29"/>
      <c r="BL292" s="29"/>
      <c r="BM292" s="29"/>
      <c r="BN292" s="29"/>
      <c r="BO292" s="29"/>
      <c r="BP292" s="29"/>
      <c r="BQ292" s="29"/>
      <c r="BR292" s="29"/>
      <c r="BS292" s="27"/>
      <c r="BT292" s="27"/>
      <c r="BU292" s="27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</row>
    <row r="293" spans="1:593" s="30" customFormat="1" ht="15.75" customHeight="1" x14ac:dyDescent="0.2">
      <c r="A293" s="25" t="s">
        <v>103</v>
      </c>
      <c r="B293" s="41" t="s">
        <v>831</v>
      </c>
      <c r="C293" s="26" t="s">
        <v>105</v>
      </c>
      <c r="D293" s="24" t="s">
        <v>303</v>
      </c>
      <c r="E293" s="24" t="s">
        <v>797</v>
      </c>
      <c r="F293" s="31">
        <v>37606</v>
      </c>
      <c r="G293" s="24" t="s">
        <v>492</v>
      </c>
      <c r="H293" s="24" t="s">
        <v>145</v>
      </c>
      <c r="I293" s="25">
        <v>2</v>
      </c>
      <c r="J293" s="24" t="s">
        <v>798</v>
      </c>
      <c r="K293" s="24" t="s">
        <v>799</v>
      </c>
      <c r="L293" s="27">
        <v>999776383</v>
      </c>
      <c r="M293" s="28" t="s">
        <v>112</v>
      </c>
      <c r="N293" s="28"/>
      <c r="O293" s="27"/>
      <c r="P293" s="27"/>
      <c r="Q293" s="33">
        <f t="shared" si="21"/>
        <v>28</v>
      </c>
      <c r="R293" s="34">
        <f t="shared" si="20"/>
        <v>54</v>
      </c>
      <c r="S293" s="28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>
        <v>28</v>
      </c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7"/>
      <c r="BT293" s="27"/>
      <c r="BU293" s="27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</row>
    <row r="294" spans="1:593" s="30" customFormat="1" ht="15.75" customHeight="1" x14ac:dyDescent="0.2">
      <c r="A294" s="25" t="s">
        <v>103</v>
      </c>
      <c r="B294" s="41" t="s">
        <v>831</v>
      </c>
      <c r="C294" s="26" t="s">
        <v>105</v>
      </c>
      <c r="D294" s="24" t="s">
        <v>929</v>
      </c>
      <c r="E294" s="24" t="s">
        <v>930</v>
      </c>
      <c r="F294" s="31">
        <v>37134</v>
      </c>
      <c r="G294" s="24" t="s">
        <v>931</v>
      </c>
      <c r="H294" s="24" t="s">
        <v>116</v>
      </c>
      <c r="I294" s="25">
        <v>2</v>
      </c>
      <c r="J294" s="24" t="s">
        <v>514</v>
      </c>
      <c r="K294" s="24"/>
      <c r="L294" s="27">
        <v>999802625</v>
      </c>
      <c r="M294" s="28" t="s">
        <v>112</v>
      </c>
      <c r="N294" s="28"/>
      <c r="O294" s="27"/>
      <c r="P294" s="27"/>
      <c r="Q294" s="33">
        <f t="shared" si="21"/>
        <v>25.75</v>
      </c>
      <c r="R294" s="34">
        <f t="shared" si="20"/>
        <v>56</v>
      </c>
      <c r="S294" s="28"/>
      <c r="T294" s="29">
        <v>10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>
        <v>15.75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7"/>
      <c r="BT294" s="27"/>
      <c r="BU294" s="27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  <c r="QR294" s="29"/>
      <c r="QS294" s="29"/>
      <c r="QT294" s="29"/>
      <c r="QU294" s="29"/>
      <c r="QV294" s="29"/>
      <c r="QW294" s="29"/>
      <c r="QX294" s="29"/>
      <c r="QY294" s="29"/>
      <c r="QZ294" s="29"/>
      <c r="RA294" s="29"/>
      <c r="RB294" s="29"/>
      <c r="RC294" s="29"/>
      <c r="RD294" s="29"/>
      <c r="RE294" s="29"/>
      <c r="RF294" s="29"/>
      <c r="RG294" s="29"/>
      <c r="RH294" s="29"/>
      <c r="RI294" s="29"/>
      <c r="RJ294" s="29"/>
      <c r="RK294" s="29"/>
      <c r="RL294" s="29"/>
      <c r="RM294" s="29"/>
      <c r="RN294" s="29"/>
      <c r="RO294" s="29"/>
      <c r="RP294" s="29"/>
      <c r="RQ294" s="29"/>
      <c r="RR294" s="29"/>
      <c r="RS294" s="29"/>
      <c r="RT294" s="29"/>
      <c r="RU294" s="29"/>
      <c r="RV294" s="29"/>
      <c r="RW294" s="29"/>
      <c r="RX294" s="29"/>
      <c r="RY294" s="29"/>
      <c r="RZ294" s="29"/>
      <c r="SA294" s="29"/>
      <c r="SB294" s="29"/>
      <c r="SC294" s="29"/>
      <c r="SD294" s="29"/>
      <c r="SE294" s="29"/>
      <c r="SF294" s="29"/>
      <c r="SG294" s="29"/>
      <c r="SH294" s="29"/>
      <c r="SI294" s="29"/>
      <c r="SJ294" s="29"/>
      <c r="SK294" s="29"/>
      <c r="SL294" s="29"/>
      <c r="SM294" s="29"/>
      <c r="SN294" s="29"/>
      <c r="SO294" s="29"/>
      <c r="SP294" s="29"/>
      <c r="SQ294" s="29"/>
      <c r="SR294" s="29"/>
      <c r="SS294" s="29"/>
      <c r="ST294" s="29"/>
      <c r="SU294" s="29"/>
      <c r="SV294" s="29"/>
      <c r="SW294" s="29"/>
      <c r="SX294" s="29"/>
      <c r="SY294" s="29"/>
      <c r="SZ294" s="29"/>
      <c r="TA294" s="29"/>
      <c r="TB294" s="29"/>
      <c r="TC294" s="29"/>
      <c r="TD294" s="29"/>
      <c r="TE294" s="29"/>
      <c r="TF294" s="29"/>
      <c r="TG294" s="29"/>
      <c r="TH294" s="29"/>
      <c r="TI294" s="29"/>
      <c r="TJ294" s="29"/>
      <c r="TK294" s="29"/>
      <c r="TL294" s="29"/>
      <c r="TM294" s="29"/>
      <c r="TN294" s="29"/>
      <c r="TO294" s="29"/>
      <c r="TP294" s="29"/>
      <c r="TQ294" s="29"/>
      <c r="TR294" s="29"/>
      <c r="TS294" s="29"/>
      <c r="TT294" s="29"/>
      <c r="TU294" s="29"/>
      <c r="TV294" s="29"/>
      <c r="TW294" s="29"/>
      <c r="TX294" s="29"/>
      <c r="TY294" s="29"/>
      <c r="TZ294" s="29"/>
      <c r="UA294" s="29"/>
      <c r="UB294" s="29"/>
      <c r="UC294" s="29"/>
      <c r="UD294" s="29"/>
      <c r="UE294" s="29"/>
      <c r="UF294" s="29"/>
      <c r="UG294" s="29"/>
      <c r="UH294" s="29"/>
      <c r="UI294" s="29"/>
      <c r="UJ294" s="29"/>
      <c r="UK294" s="29"/>
      <c r="UL294" s="29"/>
      <c r="UM294" s="29"/>
      <c r="UN294" s="29"/>
      <c r="UO294" s="29"/>
      <c r="UP294" s="29"/>
      <c r="UQ294" s="29"/>
      <c r="UR294" s="29"/>
      <c r="US294" s="29"/>
      <c r="UT294" s="29"/>
      <c r="UU294" s="29"/>
      <c r="UV294" s="29"/>
      <c r="UW294" s="29"/>
      <c r="UX294" s="29"/>
      <c r="UY294" s="29"/>
      <c r="UZ294" s="29"/>
      <c r="VA294" s="29"/>
      <c r="VB294" s="29"/>
      <c r="VC294" s="29"/>
      <c r="VD294" s="29"/>
      <c r="VE294" s="29"/>
      <c r="VF294" s="29"/>
      <c r="VG294" s="29"/>
      <c r="VH294" s="29"/>
      <c r="VI294" s="29"/>
      <c r="VJ294" s="29"/>
      <c r="VK294" s="29"/>
      <c r="VL294" s="29"/>
      <c r="VM294" s="29"/>
      <c r="VN294" s="29"/>
      <c r="VO294" s="29"/>
      <c r="VP294" s="29"/>
      <c r="VQ294" s="29"/>
      <c r="VR294" s="29"/>
      <c r="VS294" s="29"/>
      <c r="VT294" s="29"/>
      <c r="VU294" s="29"/>
    </row>
    <row r="295" spans="1:593" s="30" customFormat="1" ht="15.75" customHeight="1" x14ac:dyDescent="0.2">
      <c r="A295" s="25" t="s">
        <v>103</v>
      </c>
      <c r="B295" s="41" t="s">
        <v>831</v>
      </c>
      <c r="C295" s="26" t="s">
        <v>105</v>
      </c>
      <c r="D295" s="24" t="s">
        <v>631</v>
      </c>
      <c r="E295" s="24" t="s">
        <v>3658</v>
      </c>
      <c r="F295" s="31"/>
      <c r="G295" s="24"/>
      <c r="H295" s="24"/>
      <c r="I295" s="25"/>
      <c r="J295" s="24"/>
      <c r="K295" s="24"/>
      <c r="L295" s="27"/>
      <c r="M295" s="28"/>
      <c r="N295" s="28"/>
      <c r="O295" s="27"/>
      <c r="P295" s="27"/>
      <c r="Q295" s="33">
        <f t="shared" si="21"/>
        <v>25.75</v>
      </c>
      <c r="R295" s="34">
        <f t="shared" si="20"/>
        <v>56</v>
      </c>
      <c r="S295" s="28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7"/>
      <c r="BT295" s="27"/>
      <c r="BU295" s="27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>
        <v>25.75</v>
      </c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</row>
    <row r="296" spans="1:593" s="30" customFormat="1" ht="15.75" customHeight="1" x14ac:dyDescent="0.2">
      <c r="A296" s="25" t="s">
        <v>103</v>
      </c>
      <c r="B296" s="41" t="s">
        <v>831</v>
      </c>
      <c r="C296" s="26" t="s">
        <v>105</v>
      </c>
      <c r="D296" s="24" t="s">
        <v>3659</v>
      </c>
      <c r="E296" s="24" t="s">
        <v>3660</v>
      </c>
      <c r="F296" s="31"/>
      <c r="G296" s="24"/>
      <c r="H296" s="24"/>
      <c r="I296" s="25"/>
      <c r="J296" s="24"/>
      <c r="K296" s="24"/>
      <c r="L296" s="27"/>
      <c r="M296" s="28"/>
      <c r="N296" s="28"/>
      <c r="O296" s="27"/>
      <c r="P296" s="27"/>
      <c r="Q296" s="33">
        <f t="shared" si="21"/>
        <v>25.75</v>
      </c>
      <c r="R296" s="34">
        <f t="shared" si="20"/>
        <v>56</v>
      </c>
      <c r="S296" s="28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7"/>
      <c r="BT296" s="27"/>
      <c r="BU296" s="27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>
        <v>25.75</v>
      </c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</row>
    <row r="297" spans="1:593" s="30" customFormat="1" ht="15.75" customHeight="1" x14ac:dyDescent="0.2">
      <c r="A297" s="25" t="s">
        <v>103</v>
      </c>
      <c r="B297" s="41" t="s">
        <v>831</v>
      </c>
      <c r="C297" s="26" t="s">
        <v>105</v>
      </c>
      <c r="D297" s="24" t="s">
        <v>498</v>
      </c>
      <c r="E297" s="24" t="s">
        <v>567</v>
      </c>
      <c r="F297" s="31">
        <v>37239</v>
      </c>
      <c r="G297" s="24" t="s">
        <v>568</v>
      </c>
      <c r="H297" s="24" t="s">
        <v>310</v>
      </c>
      <c r="I297" s="24">
        <v>5</v>
      </c>
      <c r="J297" s="24" t="s">
        <v>569</v>
      </c>
      <c r="K297" s="24" t="s">
        <v>570</v>
      </c>
      <c r="L297" s="27">
        <v>999849372</v>
      </c>
      <c r="M297" s="28" t="s">
        <v>112</v>
      </c>
      <c r="N297" s="28"/>
      <c r="O297" s="27"/>
      <c r="P297" s="27"/>
      <c r="Q297" s="33">
        <f t="shared" si="21"/>
        <v>21</v>
      </c>
      <c r="R297" s="34">
        <f t="shared" si="20"/>
        <v>59</v>
      </c>
      <c r="S297" s="28"/>
      <c r="T297" s="27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>
        <v>21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7"/>
      <c r="BT297" s="27"/>
      <c r="BU297" s="27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</row>
    <row r="298" spans="1:593" s="30" customFormat="1" ht="15.75" customHeight="1" x14ac:dyDescent="0.2">
      <c r="A298" s="25" t="s">
        <v>103</v>
      </c>
      <c r="B298" s="41" t="s">
        <v>831</v>
      </c>
      <c r="C298" s="26" t="s">
        <v>105</v>
      </c>
      <c r="D298" s="24" t="s">
        <v>932</v>
      </c>
      <c r="E298" s="24" t="s">
        <v>883</v>
      </c>
      <c r="F298" s="31">
        <v>37364</v>
      </c>
      <c r="G298" s="24" t="s">
        <v>933</v>
      </c>
      <c r="H298" s="24" t="s">
        <v>426</v>
      </c>
      <c r="I298" s="24">
        <v>7</v>
      </c>
      <c r="J298" s="24" t="s">
        <v>934</v>
      </c>
      <c r="K298" s="24" t="s">
        <v>935</v>
      </c>
      <c r="L298" s="27">
        <v>999901858</v>
      </c>
      <c r="M298" s="28" t="s">
        <v>112</v>
      </c>
      <c r="N298" s="28"/>
      <c r="O298" s="27"/>
      <c r="P298" s="27"/>
      <c r="Q298" s="33">
        <f t="shared" si="21"/>
        <v>10.5</v>
      </c>
      <c r="R298" s="34">
        <f t="shared" si="20"/>
        <v>60</v>
      </c>
      <c r="S298" s="28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>
        <v>10.5</v>
      </c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7"/>
      <c r="BT298" s="27"/>
      <c r="BU298" s="27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</row>
    <row r="299" spans="1:593" s="30" customFormat="1" ht="15.75" customHeight="1" x14ac:dyDescent="0.2">
      <c r="A299" s="25" t="s">
        <v>103</v>
      </c>
      <c r="B299" s="41" t="s">
        <v>831</v>
      </c>
      <c r="C299" s="26" t="s">
        <v>105</v>
      </c>
      <c r="D299" s="24" t="s">
        <v>335</v>
      </c>
      <c r="E299" s="24" t="s">
        <v>936</v>
      </c>
      <c r="F299" s="31">
        <v>37478</v>
      </c>
      <c r="G299" s="24" t="s">
        <v>937</v>
      </c>
      <c r="H299" s="24" t="s">
        <v>116</v>
      </c>
      <c r="I299" s="25">
        <v>2</v>
      </c>
      <c r="J299" s="24" t="s">
        <v>737</v>
      </c>
      <c r="K299" s="24" t="s">
        <v>738</v>
      </c>
      <c r="L299" s="27">
        <v>999892248</v>
      </c>
      <c r="M299" s="28" t="s">
        <v>112</v>
      </c>
      <c r="N299" s="28"/>
      <c r="O299" s="27"/>
      <c r="P299" s="27"/>
      <c r="Q299" s="33">
        <f>10 + SUM(AO299:ED299)</f>
        <v>10</v>
      </c>
      <c r="R299" s="34">
        <f t="shared" si="20"/>
        <v>61</v>
      </c>
      <c r="S299" s="28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7"/>
      <c r="BT299" s="27"/>
      <c r="BU299" s="27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</row>
    <row r="300" spans="1:593" s="30" customFormat="1" ht="15.75" customHeight="1" x14ac:dyDescent="0.2">
      <c r="A300" s="25" t="s">
        <v>103</v>
      </c>
      <c r="B300" s="41" t="s">
        <v>831</v>
      </c>
      <c r="C300" s="26" t="s">
        <v>105</v>
      </c>
      <c r="D300" s="24" t="s">
        <v>335</v>
      </c>
      <c r="E300" s="24" t="s">
        <v>883</v>
      </c>
      <c r="F300" s="31">
        <v>37364</v>
      </c>
      <c r="G300" s="24" t="s">
        <v>933</v>
      </c>
      <c r="H300" s="24" t="s">
        <v>426</v>
      </c>
      <c r="I300" s="24">
        <v>7</v>
      </c>
      <c r="J300" s="24" t="s">
        <v>934</v>
      </c>
      <c r="K300" s="24" t="s">
        <v>935</v>
      </c>
      <c r="L300" s="27">
        <v>999902010</v>
      </c>
      <c r="M300" s="28" t="s">
        <v>112</v>
      </c>
      <c r="N300" s="28"/>
      <c r="O300" s="27"/>
      <c r="P300" s="27"/>
      <c r="Q300" s="33">
        <f t="shared" ref="Q300:Q331" si="22">SUM(T300:ED300)</f>
        <v>8.0500000000000007</v>
      </c>
      <c r="R300" s="34">
        <f t="shared" si="20"/>
        <v>62</v>
      </c>
      <c r="S300" s="28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>
        <v>8.0500000000000007</v>
      </c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7"/>
      <c r="BT300" s="27"/>
      <c r="BU300" s="27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</row>
    <row r="301" spans="1:593" s="30" customFormat="1" ht="15.75" hidden="1" customHeight="1" x14ac:dyDescent="0.2">
      <c r="A301" s="25" t="s">
        <v>103</v>
      </c>
      <c r="B301" s="41" t="s">
        <v>831</v>
      </c>
      <c r="C301" s="26" t="s">
        <v>105</v>
      </c>
      <c r="D301" s="24" t="s">
        <v>631</v>
      </c>
      <c r="E301" s="24" t="s">
        <v>632</v>
      </c>
      <c r="F301" s="40">
        <v>37509</v>
      </c>
      <c r="G301" s="24" t="s">
        <v>938</v>
      </c>
      <c r="H301" s="24" t="s">
        <v>606</v>
      </c>
      <c r="I301" s="24">
        <v>7</v>
      </c>
      <c r="J301" s="24" t="s">
        <v>634</v>
      </c>
      <c r="K301" s="24" t="s">
        <v>635</v>
      </c>
      <c r="L301" s="27">
        <v>999884718</v>
      </c>
      <c r="M301" s="28"/>
      <c r="N301" s="28"/>
      <c r="O301" s="27"/>
      <c r="P301" s="27"/>
      <c r="Q301" s="33">
        <f t="shared" si="22"/>
        <v>0</v>
      </c>
      <c r="R301" s="34">
        <f t="shared" si="20"/>
        <v>63</v>
      </c>
      <c r="S301" s="28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7"/>
      <c r="BT301" s="27"/>
      <c r="BU301" s="27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  <c r="QR301" s="29"/>
      <c r="QS301" s="29"/>
      <c r="QT301" s="29"/>
      <c r="QU301" s="29"/>
      <c r="QV301" s="29"/>
      <c r="QW301" s="29"/>
      <c r="QX301" s="29"/>
      <c r="QY301" s="29"/>
      <c r="QZ301" s="29"/>
      <c r="RA301" s="29"/>
      <c r="RB301" s="29"/>
      <c r="RC301" s="29"/>
      <c r="RD301" s="29"/>
      <c r="RE301" s="29"/>
      <c r="RF301" s="29"/>
      <c r="RG301" s="29"/>
      <c r="RH301" s="29"/>
      <c r="RI301" s="29"/>
      <c r="RJ301" s="29"/>
      <c r="RK301" s="29"/>
      <c r="RL301" s="29"/>
      <c r="RM301" s="29"/>
      <c r="RN301" s="29"/>
      <c r="RO301" s="29"/>
      <c r="RP301" s="29"/>
      <c r="RQ301" s="29"/>
      <c r="RR301" s="29"/>
      <c r="RS301" s="29"/>
      <c r="RT301" s="29"/>
      <c r="RU301" s="29"/>
      <c r="RV301" s="29"/>
      <c r="RW301" s="29"/>
      <c r="RX301" s="29"/>
      <c r="RY301" s="29"/>
      <c r="RZ301" s="29"/>
      <c r="SA301" s="29"/>
      <c r="SB301" s="29"/>
      <c r="SC301" s="29"/>
      <c r="SD301" s="29"/>
      <c r="SE301" s="29"/>
      <c r="SF301" s="29"/>
      <c r="SG301" s="29"/>
      <c r="SH301" s="29"/>
      <c r="SI301" s="29"/>
      <c r="SJ301" s="29"/>
      <c r="SK301" s="29"/>
      <c r="SL301" s="29"/>
      <c r="SM301" s="29"/>
      <c r="SN301" s="29"/>
      <c r="SO301" s="29"/>
      <c r="SP301" s="29"/>
      <c r="SQ301" s="29"/>
      <c r="SR301" s="29"/>
      <c r="SS301" s="29"/>
      <c r="ST301" s="29"/>
      <c r="SU301" s="29"/>
      <c r="SV301" s="29"/>
      <c r="SW301" s="29"/>
      <c r="SX301" s="29"/>
      <c r="SY301" s="29"/>
      <c r="SZ301" s="29"/>
      <c r="TA301" s="29"/>
      <c r="TB301" s="29"/>
      <c r="TC301" s="29"/>
      <c r="TD301" s="29"/>
      <c r="TE301" s="29"/>
      <c r="TF301" s="29"/>
      <c r="TG301" s="29"/>
      <c r="TH301" s="29"/>
      <c r="TI301" s="29"/>
      <c r="TJ301" s="29"/>
      <c r="TK301" s="29"/>
      <c r="TL301" s="29"/>
      <c r="TM301" s="29"/>
      <c r="TN301" s="29"/>
      <c r="TO301" s="29"/>
      <c r="TP301" s="29"/>
      <c r="TQ301" s="29"/>
      <c r="TR301" s="29"/>
      <c r="TS301" s="29"/>
      <c r="TT301" s="29"/>
      <c r="TU301" s="29"/>
      <c r="TV301" s="29"/>
      <c r="TW301" s="29"/>
      <c r="TX301" s="29"/>
      <c r="TY301" s="29"/>
      <c r="TZ301" s="29"/>
      <c r="UA301" s="29"/>
      <c r="UB301" s="29"/>
      <c r="UC301" s="29"/>
      <c r="UD301" s="29"/>
      <c r="UE301" s="29"/>
      <c r="UF301" s="29"/>
      <c r="UG301" s="29"/>
      <c r="UH301" s="29"/>
      <c r="UI301" s="29"/>
      <c r="UJ301" s="29"/>
      <c r="UK301" s="29"/>
      <c r="UL301" s="29"/>
      <c r="UM301" s="29"/>
      <c r="UN301" s="29"/>
      <c r="UO301" s="29"/>
      <c r="UP301" s="29"/>
      <c r="UQ301" s="29"/>
      <c r="UR301" s="29"/>
      <c r="US301" s="29"/>
      <c r="UT301" s="29"/>
      <c r="UU301" s="29"/>
      <c r="UV301" s="29"/>
      <c r="UW301" s="29"/>
      <c r="UX301" s="29"/>
      <c r="UY301" s="29"/>
      <c r="UZ301" s="29"/>
      <c r="VA301" s="29"/>
      <c r="VB301" s="29"/>
      <c r="VC301" s="29"/>
      <c r="VD301" s="29"/>
      <c r="VE301" s="29"/>
      <c r="VF301" s="29"/>
      <c r="VG301" s="29"/>
      <c r="VH301" s="29"/>
      <c r="VI301" s="29"/>
      <c r="VJ301" s="29"/>
      <c r="VK301" s="29"/>
      <c r="VL301" s="29"/>
      <c r="VM301" s="29"/>
      <c r="VN301" s="29"/>
      <c r="VO301" s="29"/>
      <c r="VP301" s="29"/>
      <c r="VQ301" s="29"/>
      <c r="VR301" s="29"/>
      <c r="VS301" s="29"/>
      <c r="VT301" s="29"/>
      <c r="VU301" s="29"/>
    </row>
    <row r="302" spans="1:593" s="30" customFormat="1" ht="15.75" hidden="1" customHeight="1" x14ac:dyDescent="0.2">
      <c r="A302" s="25" t="s">
        <v>103</v>
      </c>
      <c r="B302" s="41" t="s">
        <v>831</v>
      </c>
      <c r="C302" s="26" t="s">
        <v>105</v>
      </c>
      <c r="D302" s="24" t="s">
        <v>939</v>
      </c>
      <c r="E302" s="24" t="s">
        <v>637</v>
      </c>
      <c r="F302" s="40">
        <v>37560</v>
      </c>
      <c r="G302" s="24" t="s">
        <v>940</v>
      </c>
      <c r="H302" s="24" t="s">
        <v>122</v>
      </c>
      <c r="I302" s="24">
        <v>4</v>
      </c>
      <c r="J302" s="24" t="s">
        <v>941</v>
      </c>
      <c r="K302" s="24" t="s">
        <v>942</v>
      </c>
      <c r="L302" s="27">
        <v>999883639</v>
      </c>
      <c r="M302" s="28"/>
      <c r="N302" s="28"/>
      <c r="O302" s="27"/>
      <c r="P302" s="27"/>
      <c r="Q302" s="33">
        <f t="shared" si="22"/>
        <v>0</v>
      </c>
      <c r="R302" s="34">
        <f t="shared" si="20"/>
        <v>63</v>
      </c>
      <c r="S302" s="28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7"/>
      <c r="BT302" s="27"/>
      <c r="BU302" s="27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  <c r="QR302" s="29"/>
      <c r="QS302" s="29"/>
      <c r="QT302" s="29"/>
      <c r="QU302" s="29"/>
      <c r="QV302" s="29"/>
      <c r="QW302" s="29"/>
      <c r="QX302" s="29"/>
      <c r="QY302" s="29"/>
      <c r="QZ302" s="29"/>
      <c r="RA302" s="29"/>
      <c r="RB302" s="29"/>
      <c r="RC302" s="29"/>
      <c r="RD302" s="29"/>
      <c r="RE302" s="29"/>
      <c r="RF302" s="29"/>
      <c r="RG302" s="29"/>
      <c r="RH302" s="29"/>
      <c r="RI302" s="29"/>
      <c r="RJ302" s="29"/>
      <c r="RK302" s="29"/>
      <c r="RL302" s="29"/>
      <c r="RM302" s="29"/>
      <c r="RN302" s="29"/>
      <c r="RO302" s="29"/>
      <c r="RP302" s="29"/>
      <c r="RQ302" s="29"/>
      <c r="RR302" s="29"/>
      <c r="RS302" s="29"/>
      <c r="RT302" s="29"/>
      <c r="RU302" s="29"/>
      <c r="RV302" s="29"/>
      <c r="RW302" s="29"/>
      <c r="RX302" s="29"/>
      <c r="RY302" s="29"/>
      <c r="RZ302" s="29"/>
      <c r="SA302" s="29"/>
      <c r="SB302" s="29"/>
      <c r="SC302" s="29"/>
      <c r="SD302" s="29"/>
      <c r="SE302" s="29"/>
      <c r="SF302" s="29"/>
      <c r="SG302" s="29"/>
      <c r="SH302" s="29"/>
      <c r="SI302" s="29"/>
      <c r="SJ302" s="29"/>
      <c r="SK302" s="29"/>
      <c r="SL302" s="29"/>
      <c r="SM302" s="29"/>
      <c r="SN302" s="29"/>
      <c r="SO302" s="29"/>
      <c r="SP302" s="29"/>
      <c r="SQ302" s="29"/>
      <c r="SR302" s="29"/>
      <c r="SS302" s="29"/>
      <c r="ST302" s="29"/>
      <c r="SU302" s="29"/>
      <c r="SV302" s="29"/>
      <c r="SW302" s="29"/>
      <c r="SX302" s="29"/>
      <c r="SY302" s="29"/>
      <c r="SZ302" s="29"/>
      <c r="TA302" s="29"/>
      <c r="TB302" s="29"/>
      <c r="TC302" s="29"/>
      <c r="TD302" s="29"/>
      <c r="TE302" s="29"/>
      <c r="TF302" s="29"/>
      <c r="TG302" s="29"/>
      <c r="TH302" s="29"/>
      <c r="TI302" s="29"/>
      <c r="TJ302" s="29"/>
      <c r="TK302" s="29"/>
      <c r="TL302" s="29"/>
      <c r="TM302" s="29"/>
      <c r="TN302" s="29"/>
      <c r="TO302" s="29"/>
      <c r="TP302" s="29"/>
      <c r="TQ302" s="29"/>
      <c r="TR302" s="29"/>
      <c r="TS302" s="29"/>
      <c r="TT302" s="29"/>
      <c r="TU302" s="29"/>
      <c r="TV302" s="29"/>
      <c r="TW302" s="29"/>
      <c r="TX302" s="29"/>
      <c r="TY302" s="29"/>
      <c r="TZ302" s="29"/>
      <c r="UA302" s="29"/>
      <c r="UB302" s="29"/>
      <c r="UC302" s="29"/>
      <c r="UD302" s="29"/>
      <c r="UE302" s="29"/>
      <c r="UF302" s="29"/>
      <c r="UG302" s="29"/>
      <c r="UH302" s="29"/>
      <c r="UI302" s="29"/>
      <c r="UJ302" s="29"/>
      <c r="UK302" s="29"/>
      <c r="UL302" s="29"/>
      <c r="UM302" s="29"/>
      <c r="UN302" s="29"/>
      <c r="UO302" s="29"/>
      <c r="UP302" s="29"/>
      <c r="UQ302" s="29"/>
      <c r="UR302" s="29"/>
      <c r="US302" s="29"/>
      <c r="UT302" s="29"/>
      <c r="UU302" s="29"/>
      <c r="UV302" s="29"/>
      <c r="UW302" s="29"/>
      <c r="UX302" s="29"/>
      <c r="UY302" s="29"/>
      <c r="UZ302" s="29"/>
      <c r="VA302" s="29"/>
      <c r="VB302" s="29"/>
      <c r="VC302" s="29"/>
      <c r="VD302" s="29"/>
      <c r="VE302" s="29"/>
      <c r="VF302" s="29"/>
      <c r="VG302" s="29"/>
      <c r="VH302" s="29"/>
      <c r="VI302" s="29"/>
      <c r="VJ302" s="29"/>
      <c r="VK302" s="29"/>
      <c r="VL302" s="29"/>
      <c r="VM302" s="29"/>
      <c r="VN302" s="29"/>
      <c r="VO302" s="29"/>
      <c r="VP302" s="29"/>
      <c r="VQ302" s="29"/>
      <c r="VR302" s="29"/>
      <c r="VS302" s="29"/>
      <c r="VT302" s="29"/>
      <c r="VU302" s="29"/>
    </row>
    <row r="303" spans="1:593" s="30" customFormat="1" ht="15.75" hidden="1" customHeight="1" x14ac:dyDescent="0.2">
      <c r="A303" s="25" t="s">
        <v>103</v>
      </c>
      <c r="B303" s="41" t="s">
        <v>831</v>
      </c>
      <c r="C303" s="26" t="s">
        <v>105</v>
      </c>
      <c r="D303" s="24" t="s">
        <v>400</v>
      </c>
      <c r="E303" s="24" t="s">
        <v>943</v>
      </c>
      <c r="F303" s="24"/>
      <c r="G303" s="24" t="s">
        <v>274</v>
      </c>
      <c r="H303" s="24" t="s">
        <v>275</v>
      </c>
      <c r="I303" s="24">
        <v>3</v>
      </c>
      <c r="J303" s="24" t="s">
        <v>276</v>
      </c>
      <c r="K303" s="24" t="s">
        <v>277</v>
      </c>
      <c r="L303" s="27">
        <v>999784067</v>
      </c>
      <c r="M303" s="28" t="s">
        <v>112</v>
      </c>
      <c r="N303" s="28"/>
      <c r="O303" s="27"/>
      <c r="P303" s="27"/>
      <c r="Q303" s="33">
        <f t="shared" si="22"/>
        <v>0</v>
      </c>
      <c r="R303" s="34">
        <f t="shared" ref="R303:R334" si="23">RANK(Q303,$Q$239:$Q$364)</f>
        <v>63</v>
      </c>
      <c r="S303" s="28"/>
      <c r="T303" s="27"/>
      <c r="U303" s="27"/>
      <c r="V303" s="29"/>
      <c r="W303" s="27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7"/>
      <c r="BT303" s="27"/>
      <c r="BU303" s="27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  <c r="QR303" s="29"/>
      <c r="QS303" s="29"/>
      <c r="QT303" s="29"/>
      <c r="QU303" s="29"/>
      <c r="QV303" s="29"/>
      <c r="QW303" s="29"/>
      <c r="QX303" s="29"/>
      <c r="QY303" s="29"/>
      <c r="QZ303" s="29"/>
      <c r="RA303" s="29"/>
      <c r="RB303" s="29"/>
      <c r="RC303" s="29"/>
      <c r="RD303" s="29"/>
      <c r="RE303" s="29"/>
      <c r="RF303" s="29"/>
      <c r="RG303" s="29"/>
      <c r="RH303" s="29"/>
      <c r="RI303" s="29"/>
      <c r="RJ303" s="29"/>
      <c r="RK303" s="29"/>
      <c r="RL303" s="29"/>
      <c r="RM303" s="29"/>
      <c r="RN303" s="29"/>
      <c r="RO303" s="29"/>
      <c r="RP303" s="29"/>
      <c r="RQ303" s="29"/>
      <c r="RR303" s="29"/>
      <c r="RS303" s="29"/>
      <c r="RT303" s="29"/>
      <c r="RU303" s="29"/>
      <c r="RV303" s="29"/>
      <c r="RW303" s="29"/>
      <c r="RX303" s="29"/>
      <c r="RY303" s="29"/>
      <c r="RZ303" s="29"/>
      <c r="SA303" s="29"/>
      <c r="SB303" s="29"/>
      <c r="SC303" s="29"/>
      <c r="SD303" s="29"/>
      <c r="SE303" s="29"/>
      <c r="SF303" s="29"/>
      <c r="SG303" s="29"/>
      <c r="SH303" s="29"/>
      <c r="SI303" s="29"/>
      <c r="SJ303" s="29"/>
      <c r="SK303" s="29"/>
      <c r="SL303" s="29"/>
      <c r="SM303" s="29"/>
      <c r="SN303" s="29"/>
      <c r="SO303" s="29"/>
      <c r="SP303" s="29"/>
      <c r="SQ303" s="29"/>
      <c r="SR303" s="29"/>
      <c r="SS303" s="29"/>
      <c r="ST303" s="29"/>
      <c r="SU303" s="29"/>
      <c r="SV303" s="29"/>
      <c r="SW303" s="29"/>
      <c r="SX303" s="29"/>
      <c r="SY303" s="29"/>
      <c r="SZ303" s="29"/>
      <c r="TA303" s="29"/>
      <c r="TB303" s="29"/>
      <c r="TC303" s="29"/>
      <c r="TD303" s="29"/>
      <c r="TE303" s="29"/>
      <c r="TF303" s="29"/>
      <c r="TG303" s="29"/>
      <c r="TH303" s="29"/>
      <c r="TI303" s="29"/>
      <c r="TJ303" s="29"/>
      <c r="TK303" s="29"/>
      <c r="TL303" s="29"/>
      <c r="TM303" s="29"/>
      <c r="TN303" s="29"/>
      <c r="TO303" s="29"/>
      <c r="TP303" s="29"/>
      <c r="TQ303" s="29"/>
      <c r="TR303" s="29"/>
      <c r="TS303" s="29"/>
      <c r="TT303" s="29"/>
      <c r="TU303" s="29"/>
      <c r="TV303" s="29"/>
      <c r="TW303" s="29"/>
      <c r="TX303" s="29"/>
      <c r="TY303" s="29"/>
      <c r="TZ303" s="29"/>
      <c r="UA303" s="29"/>
      <c r="UB303" s="29"/>
      <c r="UC303" s="29"/>
      <c r="UD303" s="29"/>
      <c r="UE303" s="29"/>
      <c r="UF303" s="29"/>
      <c r="UG303" s="29"/>
      <c r="UH303" s="29"/>
      <c r="UI303" s="29"/>
      <c r="UJ303" s="29"/>
      <c r="UK303" s="29"/>
      <c r="UL303" s="29"/>
      <c r="UM303" s="29"/>
      <c r="UN303" s="29"/>
      <c r="UO303" s="29"/>
      <c r="UP303" s="29"/>
      <c r="UQ303" s="29"/>
      <c r="UR303" s="29"/>
      <c r="US303" s="29"/>
      <c r="UT303" s="29"/>
      <c r="UU303" s="29"/>
      <c r="UV303" s="29"/>
      <c r="UW303" s="29"/>
      <c r="UX303" s="29"/>
      <c r="UY303" s="29"/>
      <c r="UZ303" s="29"/>
      <c r="VA303" s="29"/>
      <c r="VB303" s="29"/>
      <c r="VC303" s="29"/>
      <c r="VD303" s="29"/>
      <c r="VE303" s="29"/>
      <c r="VF303" s="29"/>
      <c r="VG303" s="29"/>
      <c r="VH303" s="29"/>
      <c r="VI303" s="29"/>
      <c r="VJ303" s="29"/>
      <c r="VK303" s="29"/>
      <c r="VL303" s="29"/>
      <c r="VM303" s="29"/>
      <c r="VN303" s="29"/>
      <c r="VO303" s="29"/>
      <c r="VP303" s="29"/>
      <c r="VQ303" s="29"/>
      <c r="VR303" s="29"/>
      <c r="VS303" s="29"/>
      <c r="VT303" s="29"/>
      <c r="VU303" s="29"/>
    </row>
    <row r="304" spans="1:593" s="30" customFormat="1" ht="15.75" hidden="1" customHeight="1" x14ac:dyDescent="0.2">
      <c r="A304" s="25" t="s">
        <v>103</v>
      </c>
      <c r="B304" s="41" t="s">
        <v>831</v>
      </c>
      <c r="C304" s="26" t="s">
        <v>105</v>
      </c>
      <c r="D304" s="24" t="s">
        <v>947</v>
      </c>
      <c r="E304" s="24" t="s">
        <v>948</v>
      </c>
      <c r="F304" s="24"/>
      <c r="G304" s="24" t="s">
        <v>949</v>
      </c>
      <c r="H304" s="24" t="s">
        <v>116</v>
      </c>
      <c r="I304" s="25">
        <v>2</v>
      </c>
      <c r="J304" s="24" t="s">
        <v>547</v>
      </c>
      <c r="K304" s="24" t="s">
        <v>548</v>
      </c>
      <c r="L304" s="27">
        <v>999028890</v>
      </c>
      <c r="M304" s="28" t="s">
        <v>112</v>
      </c>
      <c r="N304" s="28"/>
      <c r="O304" s="27"/>
      <c r="P304" s="27"/>
      <c r="Q304" s="33">
        <f t="shared" si="22"/>
        <v>0</v>
      </c>
      <c r="R304" s="34">
        <f t="shared" si="23"/>
        <v>63</v>
      </c>
      <c r="S304" s="28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7"/>
      <c r="BT304" s="27"/>
      <c r="BU304" s="27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  <c r="QR304" s="29"/>
      <c r="QS304" s="29"/>
      <c r="QT304" s="29"/>
      <c r="QU304" s="29"/>
      <c r="QV304" s="29"/>
      <c r="QW304" s="29"/>
      <c r="QX304" s="29"/>
      <c r="QY304" s="29"/>
      <c r="QZ304" s="29"/>
      <c r="RA304" s="29"/>
      <c r="RB304" s="29"/>
      <c r="RC304" s="29"/>
      <c r="RD304" s="29"/>
      <c r="RE304" s="29"/>
      <c r="RF304" s="29"/>
      <c r="RG304" s="29"/>
      <c r="RH304" s="29"/>
      <c r="RI304" s="29"/>
      <c r="RJ304" s="29"/>
      <c r="RK304" s="29"/>
      <c r="RL304" s="29"/>
      <c r="RM304" s="29"/>
      <c r="RN304" s="29"/>
      <c r="RO304" s="29"/>
      <c r="RP304" s="29"/>
      <c r="RQ304" s="29"/>
      <c r="RR304" s="29"/>
      <c r="RS304" s="29"/>
      <c r="RT304" s="29"/>
      <c r="RU304" s="29"/>
      <c r="RV304" s="29"/>
      <c r="RW304" s="29"/>
      <c r="RX304" s="29"/>
      <c r="RY304" s="29"/>
      <c r="RZ304" s="29"/>
      <c r="SA304" s="29"/>
      <c r="SB304" s="29"/>
      <c r="SC304" s="29"/>
      <c r="SD304" s="29"/>
      <c r="SE304" s="29"/>
      <c r="SF304" s="29"/>
      <c r="SG304" s="29"/>
      <c r="SH304" s="29"/>
      <c r="SI304" s="29"/>
      <c r="SJ304" s="29"/>
      <c r="SK304" s="29"/>
      <c r="SL304" s="29"/>
      <c r="SM304" s="29"/>
      <c r="SN304" s="29"/>
      <c r="SO304" s="29"/>
      <c r="SP304" s="29"/>
      <c r="SQ304" s="29"/>
      <c r="SR304" s="29"/>
      <c r="SS304" s="29"/>
      <c r="ST304" s="29"/>
      <c r="SU304" s="29"/>
      <c r="SV304" s="29"/>
      <c r="SW304" s="29"/>
      <c r="SX304" s="29"/>
      <c r="SY304" s="29"/>
      <c r="SZ304" s="29"/>
      <c r="TA304" s="29"/>
      <c r="TB304" s="29"/>
      <c r="TC304" s="29"/>
      <c r="TD304" s="29"/>
      <c r="TE304" s="29"/>
      <c r="TF304" s="29"/>
      <c r="TG304" s="29"/>
      <c r="TH304" s="29"/>
      <c r="TI304" s="29"/>
      <c r="TJ304" s="29"/>
      <c r="TK304" s="29"/>
      <c r="TL304" s="29"/>
      <c r="TM304" s="29"/>
      <c r="TN304" s="29"/>
      <c r="TO304" s="29"/>
      <c r="TP304" s="29"/>
      <c r="TQ304" s="29"/>
      <c r="TR304" s="29"/>
      <c r="TS304" s="29"/>
      <c r="TT304" s="29"/>
      <c r="TU304" s="29"/>
      <c r="TV304" s="29"/>
      <c r="TW304" s="29"/>
      <c r="TX304" s="29"/>
      <c r="TY304" s="29"/>
      <c r="TZ304" s="29"/>
      <c r="UA304" s="29"/>
      <c r="UB304" s="29"/>
      <c r="UC304" s="29"/>
      <c r="UD304" s="29"/>
      <c r="UE304" s="29"/>
      <c r="UF304" s="29"/>
      <c r="UG304" s="29"/>
      <c r="UH304" s="29"/>
      <c r="UI304" s="29"/>
      <c r="UJ304" s="29"/>
      <c r="UK304" s="29"/>
      <c r="UL304" s="29"/>
      <c r="UM304" s="29"/>
      <c r="UN304" s="29"/>
      <c r="UO304" s="29"/>
      <c r="UP304" s="29"/>
      <c r="UQ304" s="29"/>
      <c r="UR304" s="29"/>
      <c r="US304" s="29"/>
      <c r="UT304" s="29"/>
      <c r="UU304" s="29"/>
      <c r="UV304" s="29"/>
      <c r="UW304" s="29"/>
      <c r="UX304" s="29"/>
      <c r="UY304" s="29"/>
      <c r="UZ304" s="29"/>
      <c r="VA304" s="29"/>
      <c r="VB304" s="29"/>
      <c r="VC304" s="29"/>
      <c r="VD304" s="29"/>
      <c r="VE304" s="29"/>
      <c r="VF304" s="29"/>
      <c r="VG304" s="29"/>
      <c r="VH304" s="29"/>
      <c r="VI304" s="29"/>
      <c r="VJ304" s="29"/>
      <c r="VK304" s="29"/>
      <c r="VL304" s="29"/>
      <c r="VM304" s="29"/>
      <c r="VN304" s="29"/>
      <c r="VO304" s="29"/>
      <c r="VP304" s="29"/>
      <c r="VQ304" s="29"/>
      <c r="VR304" s="29"/>
      <c r="VS304" s="29"/>
      <c r="VT304" s="29"/>
      <c r="VU304" s="29"/>
    </row>
    <row r="305" spans="1:593" s="30" customFormat="1" ht="15.75" hidden="1" customHeight="1" x14ac:dyDescent="0.2">
      <c r="A305" s="25" t="s">
        <v>103</v>
      </c>
      <c r="B305" s="41" t="s">
        <v>831</v>
      </c>
      <c r="C305" s="26" t="s">
        <v>105</v>
      </c>
      <c r="D305" s="24" t="s">
        <v>950</v>
      </c>
      <c r="E305" s="24" t="s">
        <v>951</v>
      </c>
      <c r="F305" s="24"/>
      <c r="G305" s="24" t="s">
        <v>161</v>
      </c>
      <c r="H305" s="24" t="s">
        <v>109</v>
      </c>
      <c r="I305" s="24">
        <v>6</v>
      </c>
      <c r="J305" s="24" t="s">
        <v>525</v>
      </c>
      <c r="K305" s="24"/>
      <c r="L305" s="27">
        <v>999722136</v>
      </c>
      <c r="M305" s="28" t="s">
        <v>112</v>
      </c>
      <c r="N305" s="28"/>
      <c r="O305" s="27"/>
      <c r="P305" s="27"/>
      <c r="Q305" s="33">
        <f t="shared" si="22"/>
        <v>0</v>
      </c>
      <c r="R305" s="34">
        <f t="shared" si="23"/>
        <v>63</v>
      </c>
      <c r="S305" s="28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7"/>
      <c r="BT305" s="27"/>
      <c r="BU305" s="27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</row>
    <row r="306" spans="1:593" s="30" customFormat="1" ht="15.75" hidden="1" customHeight="1" x14ac:dyDescent="0.2">
      <c r="A306" s="25" t="s">
        <v>103</v>
      </c>
      <c r="B306" s="41" t="s">
        <v>831</v>
      </c>
      <c r="C306" s="26" t="s">
        <v>105</v>
      </c>
      <c r="D306" s="24" t="s">
        <v>952</v>
      </c>
      <c r="E306" s="24" t="s">
        <v>953</v>
      </c>
      <c r="F306" s="24"/>
      <c r="G306" s="24" t="s">
        <v>213</v>
      </c>
      <c r="H306" s="24" t="s">
        <v>133</v>
      </c>
      <c r="I306" s="24">
        <v>1</v>
      </c>
      <c r="J306" s="24" t="s">
        <v>954</v>
      </c>
      <c r="K306" s="24" t="s">
        <v>955</v>
      </c>
      <c r="L306" s="27">
        <v>999736892</v>
      </c>
      <c r="M306" s="28" t="s">
        <v>112</v>
      </c>
      <c r="N306" s="28"/>
      <c r="O306" s="27"/>
      <c r="P306" s="27"/>
      <c r="Q306" s="33">
        <f t="shared" si="22"/>
        <v>0</v>
      </c>
      <c r="R306" s="34">
        <f t="shared" si="23"/>
        <v>63</v>
      </c>
      <c r="S306" s="28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7"/>
      <c r="BT306" s="27"/>
      <c r="BU306" s="27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</row>
    <row r="307" spans="1:593" s="30" customFormat="1" ht="15.75" hidden="1" customHeight="1" x14ac:dyDescent="0.2">
      <c r="A307" s="25" t="s">
        <v>103</v>
      </c>
      <c r="B307" s="41" t="s">
        <v>831</v>
      </c>
      <c r="C307" s="26" t="s">
        <v>105</v>
      </c>
      <c r="D307" s="24" t="s">
        <v>956</v>
      </c>
      <c r="E307" s="24" t="s">
        <v>957</v>
      </c>
      <c r="F307" s="24"/>
      <c r="G307" s="24" t="s">
        <v>958</v>
      </c>
      <c r="H307" s="24" t="s">
        <v>280</v>
      </c>
      <c r="I307" s="24">
        <v>6</v>
      </c>
      <c r="J307" s="24" t="s">
        <v>959</v>
      </c>
      <c r="K307" s="24" t="s">
        <v>960</v>
      </c>
      <c r="L307" s="27">
        <v>999900429</v>
      </c>
      <c r="M307" s="28" t="s">
        <v>112</v>
      </c>
      <c r="N307" s="28"/>
      <c r="O307" s="27"/>
      <c r="P307" s="27"/>
      <c r="Q307" s="33">
        <f t="shared" si="22"/>
        <v>0</v>
      </c>
      <c r="R307" s="34">
        <f t="shared" si="23"/>
        <v>63</v>
      </c>
      <c r="S307" s="28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7"/>
      <c r="BT307" s="27"/>
      <c r="BU307" s="27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  <c r="QR307" s="29"/>
      <c r="QS307" s="29"/>
      <c r="QT307" s="29"/>
      <c r="QU307" s="29"/>
      <c r="QV307" s="29"/>
      <c r="QW307" s="29"/>
      <c r="QX307" s="29"/>
      <c r="QY307" s="29"/>
      <c r="QZ307" s="29"/>
      <c r="RA307" s="29"/>
      <c r="RB307" s="29"/>
      <c r="RC307" s="29"/>
      <c r="RD307" s="29"/>
      <c r="RE307" s="29"/>
      <c r="RF307" s="29"/>
      <c r="RG307" s="29"/>
      <c r="RH307" s="29"/>
      <c r="RI307" s="29"/>
      <c r="RJ307" s="29"/>
      <c r="RK307" s="29"/>
      <c r="RL307" s="29"/>
      <c r="RM307" s="29"/>
      <c r="RN307" s="29"/>
      <c r="RO307" s="29"/>
      <c r="RP307" s="29"/>
      <c r="RQ307" s="29"/>
      <c r="RR307" s="29"/>
      <c r="RS307" s="29"/>
      <c r="RT307" s="29"/>
      <c r="RU307" s="29"/>
      <c r="RV307" s="29"/>
      <c r="RW307" s="29"/>
      <c r="RX307" s="29"/>
      <c r="RY307" s="29"/>
      <c r="RZ307" s="29"/>
      <c r="SA307" s="29"/>
      <c r="SB307" s="29"/>
      <c r="SC307" s="29"/>
      <c r="SD307" s="29"/>
      <c r="SE307" s="29"/>
      <c r="SF307" s="29"/>
      <c r="SG307" s="29"/>
      <c r="SH307" s="29"/>
      <c r="SI307" s="29"/>
      <c r="SJ307" s="29"/>
      <c r="SK307" s="29"/>
      <c r="SL307" s="29"/>
      <c r="SM307" s="29"/>
      <c r="SN307" s="29"/>
      <c r="SO307" s="29"/>
      <c r="SP307" s="29"/>
      <c r="SQ307" s="29"/>
      <c r="SR307" s="29"/>
      <c r="SS307" s="29"/>
      <c r="ST307" s="29"/>
      <c r="SU307" s="29"/>
      <c r="SV307" s="29"/>
      <c r="SW307" s="29"/>
      <c r="SX307" s="29"/>
      <c r="SY307" s="29"/>
      <c r="SZ307" s="29"/>
      <c r="TA307" s="29"/>
      <c r="TB307" s="29"/>
      <c r="TC307" s="29"/>
      <c r="TD307" s="29"/>
      <c r="TE307" s="29"/>
      <c r="TF307" s="29"/>
      <c r="TG307" s="29"/>
      <c r="TH307" s="29"/>
      <c r="TI307" s="29"/>
      <c r="TJ307" s="29"/>
      <c r="TK307" s="29"/>
      <c r="TL307" s="29"/>
      <c r="TM307" s="29"/>
      <c r="TN307" s="29"/>
      <c r="TO307" s="29"/>
      <c r="TP307" s="29"/>
      <c r="TQ307" s="29"/>
      <c r="TR307" s="29"/>
      <c r="TS307" s="29"/>
      <c r="TT307" s="29"/>
      <c r="TU307" s="29"/>
      <c r="TV307" s="29"/>
      <c r="TW307" s="29"/>
      <c r="TX307" s="29"/>
      <c r="TY307" s="29"/>
      <c r="TZ307" s="29"/>
      <c r="UA307" s="29"/>
      <c r="UB307" s="29"/>
      <c r="UC307" s="29"/>
      <c r="UD307" s="29"/>
      <c r="UE307" s="29"/>
      <c r="UF307" s="29"/>
      <c r="UG307" s="29"/>
      <c r="UH307" s="29"/>
      <c r="UI307" s="29"/>
      <c r="UJ307" s="29"/>
      <c r="UK307" s="29"/>
      <c r="UL307" s="29"/>
      <c r="UM307" s="29"/>
      <c r="UN307" s="29"/>
      <c r="UO307" s="29"/>
      <c r="UP307" s="29"/>
      <c r="UQ307" s="29"/>
      <c r="UR307" s="29"/>
      <c r="US307" s="29"/>
      <c r="UT307" s="29"/>
      <c r="UU307" s="29"/>
      <c r="UV307" s="29"/>
      <c r="UW307" s="29"/>
      <c r="UX307" s="29"/>
      <c r="UY307" s="29"/>
      <c r="UZ307" s="29"/>
      <c r="VA307" s="29"/>
      <c r="VB307" s="29"/>
      <c r="VC307" s="29"/>
      <c r="VD307" s="29"/>
      <c r="VE307" s="29"/>
      <c r="VF307" s="29"/>
      <c r="VG307" s="29"/>
      <c r="VH307" s="29"/>
      <c r="VI307" s="29"/>
      <c r="VJ307" s="29"/>
      <c r="VK307" s="29"/>
      <c r="VL307" s="29"/>
      <c r="VM307" s="29"/>
      <c r="VN307" s="29"/>
      <c r="VO307" s="29"/>
      <c r="VP307" s="29"/>
      <c r="VQ307" s="29"/>
      <c r="VR307" s="29"/>
      <c r="VS307" s="29"/>
      <c r="VT307" s="29"/>
      <c r="VU307" s="29"/>
    </row>
    <row r="308" spans="1:593" s="30" customFormat="1" ht="15.75" hidden="1" customHeight="1" x14ac:dyDescent="0.2">
      <c r="A308" s="25" t="s">
        <v>103</v>
      </c>
      <c r="B308" s="41" t="s">
        <v>831</v>
      </c>
      <c r="C308" s="26" t="s">
        <v>105</v>
      </c>
      <c r="D308" s="24" t="s">
        <v>961</v>
      </c>
      <c r="E308" s="24" t="s">
        <v>962</v>
      </c>
      <c r="F308" s="24"/>
      <c r="G308" s="24" t="s">
        <v>963</v>
      </c>
      <c r="H308" s="24" t="s">
        <v>139</v>
      </c>
      <c r="I308" s="24">
        <v>8</v>
      </c>
      <c r="J308" s="24" t="s">
        <v>964</v>
      </c>
      <c r="K308" s="24" t="s">
        <v>965</v>
      </c>
      <c r="L308" s="27">
        <v>999897685</v>
      </c>
      <c r="M308" s="28" t="s">
        <v>112</v>
      </c>
      <c r="N308" s="28"/>
      <c r="O308" s="27"/>
      <c r="P308" s="27"/>
      <c r="Q308" s="33">
        <f t="shared" si="22"/>
        <v>0</v>
      </c>
      <c r="R308" s="34">
        <f t="shared" si="23"/>
        <v>63</v>
      </c>
      <c r="S308" s="28"/>
      <c r="T308" s="27"/>
      <c r="U308" s="27"/>
      <c r="V308" s="29"/>
      <c r="W308" s="27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7"/>
      <c r="BT308" s="27"/>
      <c r="BU308" s="27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  <c r="QR308" s="29"/>
      <c r="QS308" s="29"/>
      <c r="QT308" s="29"/>
      <c r="QU308" s="29"/>
      <c r="QV308" s="29"/>
      <c r="QW308" s="29"/>
      <c r="QX308" s="29"/>
      <c r="QY308" s="29"/>
      <c r="QZ308" s="29"/>
      <c r="RA308" s="29"/>
      <c r="RB308" s="29"/>
      <c r="RC308" s="29"/>
      <c r="RD308" s="29"/>
      <c r="RE308" s="29"/>
      <c r="RF308" s="29"/>
      <c r="RG308" s="29"/>
      <c r="RH308" s="29"/>
      <c r="RI308" s="29"/>
      <c r="RJ308" s="29"/>
      <c r="RK308" s="29"/>
      <c r="RL308" s="29"/>
      <c r="RM308" s="29"/>
      <c r="RN308" s="29"/>
      <c r="RO308" s="29"/>
      <c r="RP308" s="29"/>
      <c r="RQ308" s="29"/>
      <c r="RR308" s="29"/>
      <c r="RS308" s="29"/>
      <c r="RT308" s="29"/>
      <c r="RU308" s="29"/>
      <c r="RV308" s="29"/>
      <c r="RW308" s="29"/>
      <c r="RX308" s="29"/>
      <c r="RY308" s="29"/>
      <c r="RZ308" s="29"/>
      <c r="SA308" s="29"/>
      <c r="SB308" s="29"/>
      <c r="SC308" s="29"/>
      <c r="SD308" s="29"/>
      <c r="SE308" s="29"/>
      <c r="SF308" s="29"/>
      <c r="SG308" s="29"/>
      <c r="SH308" s="29"/>
      <c r="SI308" s="29"/>
      <c r="SJ308" s="29"/>
      <c r="SK308" s="29"/>
      <c r="SL308" s="29"/>
      <c r="SM308" s="29"/>
      <c r="SN308" s="29"/>
      <c r="SO308" s="29"/>
      <c r="SP308" s="29"/>
      <c r="SQ308" s="29"/>
      <c r="SR308" s="29"/>
      <c r="SS308" s="29"/>
      <c r="ST308" s="29"/>
      <c r="SU308" s="29"/>
      <c r="SV308" s="29"/>
      <c r="SW308" s="29"/>
      <c r="SX308" s="29"/>
      <c r="SY308" s="29"/>
      <c r="SZ308" s="29"/>
      <c r="TA308" s="29"/>
      <c r="TB308" s="29"/>
      <c r="TC308" s="29"/>
      <c r="TD308" s="29"/>
      <c r="TE308" s="29"/>
      <c r="TF308" s="29"/>
      <c r="TG308" s="29"/>
      <c r="TH308" s="29"/>
      <c r="TI308" s="29"/>
      <c r="TJ308" s="29"/>
      <c r="TK308" s="29"/>
      <c r="TL308" s="29"/>
      <c r="TM308" s="29"/>
      <c r="TN308" s="29"/>
      <c r="TO308" s="29"/>
      <c r="TP308" s="29"/>
      <c r="TQ308" s="29"/>
      <c r="TR308" s="29"/>
      <c r="TS308" s="29"/>
      <c r="TT308" s="29"/>
      <c r="TU308" s="29"/>
      <c r="TV308" s="29"/>
      <c r="TW308" s="29"/>
      <c r="TX308" s="29"/>
      <c r="TY308" s="29"/>
      <c r="TZ308" s="29"/>
      <c r="UA308" s="29"/>
      <c r="UB308" s="29"/>
      <c r="UC308" s="29"/>
      <c r="UD308" s="29"/>
      <c r="UE308" s="29"/>
      <c r="UF308" s="29"/>
      <c r="UG308" s="29"/>
      <c r="UH308" s="29"/>
      <c r="UI308" s="29"/>
      <c r="UJ308" s="29"/>
      <c r="UK308" s="29"/>
      <c r="UL308" s="29"/>
      <c r="UM308" s="29"/>
      <c r="UN308" s="29"/>
      <c r="UO308" s="29"/>
      <c r="UP308" s="29"/>
      <c r="UQ308" s="29"/>
      <c r="UR308" s="29"/>
      <c r="US308" s="29"/>
      <c r="UT308" s="29"/>
      <c r="UU308" s="29"/>
      <c r="UV308" s="29"/>
      <c r="UW308" s="29"/>
      <c r="UX308" s="29"/>
      <c r="UY308" s="29"/>
      <c r="UZ308" s="29"/>
      <c r="VA308" s="29"/>
      <c r="VB308" s="29"/>
      <c r="VC308" s="29"/>
      <c r="VD308" s="29"/>
      <c r="VE308" s="29"/>
      <c r="VF308" s="29"/>
      <c r="VG308" s="29"/>
      <c r="VH308" s="29"/>
      <c r="VI308" s="29"/>
      <c r="VJ308" s="29"/>
      <c r="VK308" s="29"/>
      <c r="VL308" s="29"/>
      <c r="VM308" s="29"/>
      <c r="VN308" s="29"/>
      <c r="VO308" s="29"/>
      <c r="VP308" s="29"/>
      <c r="VQ308" s="29"/>
      <c r="VR308" s="29"/>
      <c r="VS308" s="29"/>
      <c r="VT308" s="29"/>
      <c r="VU308" s="29"/>
    </row>
    <row r="309" spans="1:593" s="30" customFormat="1" ht="15.75" hidden="1" customHeight="1" x14ac:dyDescent="0.2">
      <c r="A309" s="25" t="s">
        <v>103</v>
      </c>
      <c r="B309" s="41" t="s">
        <v>831</v>
      </c>
      <c r="C309" s="26" t="s">
        <v>105</v>
      </c>
      <c r="D309" s="24" t="s">
        <v>966</v>
      </c>
      <c r="E309" s="24" t="s">
        <v>967</v>
      </c>
      <c r="F309" s="31">
        <v>37544</v>
      </c>
      <c r="G309" s="24" t="s">
        <v>968</v>
      </c>
      <c r="H309" s="24" t="s">
        <v>116</v>
      </c>
      <c r="I309" s="25">
        <v>2</v>
      </c>
      <c r="J309" s="24" t="s">
        <v>969</v>
      </c>
      <c r="K309" s="24" t="s">
        <v>970</v>
      </c>
      <c r="L309" s="27">
        <v>999799143</v>
      </c>
      <c r="M309" s="28" t="s">
        <v>112</v>
      </c>
      <c r="N309" s="28"/>
      <c r="O309" s="27"/>
      <c r="P309" s="27"/>
      <c r="Q309" s="33">
        <f t="shared" si="22"/>
        <v>0</v>
      </c>
      <c r="R309" s="34">
        <f t="shared" si="23"/>
        <v>63</v>
      </c>
      <c r="S309" s="28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7"/>
      <c r="BT309" s="27"/>
      <c r="BU309" s="27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  <c r="QR309" s="29"/>
      <c r="QS309" s="29"/>
      <c r="QT309" s="29"/>
      <c r="QU309" s="29"/>
      <c r="QV309" s="29"/>
      <c r="QW309" s="29"/>
      <c r="QX309" s="29"/>
      <c r="QY309" s="29"/>
      <c r="QZ309" s="29"/>
      <c r="RA309" s="29"/>
      <c r="RB309" s="29"/>
      <c r="RC309" s="29"/>
      <c r="RD309" s="29"/>
      <c r="RE309" s="29"/>
      <c r="RF309" s="29"/>
      <c r="RG309" s="29"/>
      <c r="RH309" s="29"/>
      <c r="RI309" s="29"/>
      <c r="RJ309" s="29"/>
      <c r="RK309" s="29"/>
      <c r="RL309" s="29"/>
      <c r="RM309" s="29"/>
      <c r="RN309" s="29"/>
      <c r="RO309" s="29"/>
      <c r="RP309" s="29"/>
      <c r="RQ309" s="29"/>
      <c r="RR309" s="29"/>
      <c r="RS309" s="29"/>
      <c r="RT309" s="29"/>
      <c r="RU309" s="29"/>
      <c r="RV309" s="29"/>
      <c r="RW309" s="29"/>
      <c r="RX309" s="29"/>
      <c r="RY309" s="29"/>
      <c r="RZ309" s="29"/>
      <c r="SA309" s="29"/>
      <c r="SB309" s="29"/>
      <c r="SC309" s="29"/>
      <c r="SD309" s="29"/>
      <c r="SE309" s="29"/>
      <c r="SF309" s="29"/>
      <c r="SG309" s="29"/>
      <c r="SH309" s="29"/>
      <c r="SI309" s="29"/>
      <c r="SJ309" s="29"/>
      <c r="SK309" s="29"/>
      <c r="SL309" s="29"/>
      <c r="SM309" s="29"/>
      <c r="SN309" s="29"/>
      <c r="SO309" s="29"/>
      <c r="SP309" s="29"/>
      <c r="SQ309" s="29"/>
      <c r="SR309" s="29"/>
      <c r="SS309" s="29"/>
      <c r="ST309" s="29"/>
      <c r="SU309" s="29"/>
      <c r="SV309" s="29"/>
      <c r="SW309" s="29"/>
      <c r="SX309" s="29"/>
      <c r="SY309" s="29"/>
      <c r="SZ309" s="29"/>
      <c r="TA309" s="29"/>
      <c r="TB309" s="29"/>
      <c r="TC309" s="29"/>
      <c r="TD309" s="29"/>
      <c r="TE309" s="29"/>
      <c r="TF309" s="29"/>
      <c r="TG309" s="29"/>
      <c r="TH309" s="29"/>
      <c r="TI309" s="29"/>
      <c r="TJ309" s="29"/>
      <c r="TK309" s="29"/>
      <c r="TL309" s="29"/>
      <c r="TM309" s="29"/>
      <c r="TN309" s="29"/>
      <c r="TO309" s="29"/>
      <c r="TP309" s="29"/>
      <c r="TQ309" s="29"/>
      <c r="TR309" s="29"/>
      <c r="TS309" s="29"/>
      <c r="TT309" s="29"/>
      <c r="TU309" s="29"/>
      <c r="TV309" s="29"/>
      <c r="TW309" s="29"/>
      <c r="TX309" s="29"/>
      <c r="TY309" s="29"/>
      <c r="TZ309" s="29"/>
      <c r="UA309" s="29"/>
      <c r="UB309" s="29"/>
      <c r="UC309" s="29"/>
      <c r="UD309" s="29"/>
      <c r="UE309" s="29"/>
      <c r="UF309" s="29"/>
      <c r="UG309" s="29"/>
      <c r="UH309" s="29"/>
      <c r="UI309" s="29"/>
      <c r="UJ309" s="29"/>
      <c r="UK309" s="29"/>
      <c r="UL309" s="29"/>
      <c r="UM309" s="29"/>
      <c r="UN309" s="29"/>
      <c r="UO309" s="29"/>
      <c r="UP309" s="29"/>
      <c r="UQ309" s="29"/>
      <c r="UR309" s="29"/>
      <c r="US309" s="29"/>
      <c r="UT309" s="29"/>
      <c r="UU309" s="29"/>
      <c r="UV309" s="29"/>
      <c r="UW309" s="29"/>
      <c r="UX309" s="29"/>
      <c r="UY309" s="29"/>
      <c r="UZ309" s="29"/>
      <c r="VA309" s="29"/>
      <c r="VB309" s="29"/>
      <c r="VC309" s="29"/>
      <c r="VD309" s="29"/>
      <c r="VE309" s="29"/>
      <c r="VF309" s="29"/>
      <c r="VG309" s="29"/>
      <c r="VH309" s="29"/>
      <c r="VI309" s="29"/>
      <c r="VJ309" s="29"/>
      <c r="VK309" s="29"/>
      <c r="VL309" s="29"/>
      <c r="VM309" s="29"/>
      <c r="VN309" s="29"/>
      <c r="VO309" s="29"/>
      <c r="VP309" s="29"/>
      <c r="VQ309" s="29"/>
      <c r="VR309" s="29"/>
      <c r="VS309" s="29"/>
      <c r="VT309" s="29"/>
      <c r="VU309" s="29"/>
    </row>
    <row r="310" spans="1:593" s="30" customFormat="1" ht="15.75" hidden="1" customHeight="1" x14ac:dyDescent="0.2">
      <c r="A310" s="25" t="s">
        <v>103</v>
      </c>
      <c r="B310" s="41" t="s">
        <v>831</v>
      </c>
      <c r="C310" s="26" t="s">
        <v>105</v>
      </c>
      <c r="D310" s="24" t="s">
        <v>971</v>
      </c>
      <c r="E310" s="24" t="s">
        <v>241</v>
      </c>
      <c r="F310" s="24"/>
      <c r="G310" s="24" t="s">
        <v>972</v>
      </c>
      <c r="H310" s="24" t="s">
        <v>291</v>
      </c>
      <c r="I310" s="24">
        <v>7</v>
      </c>
      <c r="J310" s="24" t="s">
        <v>973</v>
      </c>
      <c r="K310" s="24" t="s">
        <v>974</v>
      </c>
      <c r="L310" s="27">
        <v>999872376</v>
      </c>
      <c r="M310" s="28" t="s">
        <v>112</v>
      </c>
      <c r="N310" s="28"/>
      <c r="O310" s="27"/>
      <c r="P310" s="27"/>
      <c r="Q310" s="33">
        <f t="shared" si="22"/>
        <v>0</v>
      </c>
      <c r="R310" s="34">
        <f t="shared" si="23"/>
        <v>63</v>
      </c>
      <c r="S310" s="28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7"/>
      <c r="BT310" s="27"/>
      <c r="BU310" s="27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  <c r="QR310" s="29"/>
      <c r="QS310" s="29"/>
      <c r="QT310" s="29"/>
      <c r="QU310" s="29"/>
      <c r="QV310" s="29"/>
      <c r="QW310" s="29"/>
      <c r="QX310" s="29"/>
      <c r="QY310" s="29"/>
      <c r="QZ310" s="29"/>
      <c r="RA310" s="29"/>
      <c r="RB310" s="29"/>
      <c r="RC310" s="29"/>
      <c r="RD310" s="29"/>
      <c r="RE310" s="29"/>
      <c r="RF310" s="29"/>
      <c r="RG310" s="29"/>
      <c r="RH310" s="29"/>
      <c r="RI310" s="29"/>
      <c r="RJ310" s="29"/>
      <c r="RK310" s="29"/>
      <c r="RL310" s="29"/>
      <c r="RM310" s="29"/>
      <c r="RN310" s="29"/>
      <c r="RO310" s="29"/>
      <c r="RP310" s="29"/>
      <c r="RQ310" s="29"/>
      <c r="RR310" s="29"/>
      <c r="RS310" s="29"/>
      <c r="RT310" s="29"/>
      <c r="RU310" s="29"/>
      <c r="RV310" s="29"/>
      <c r="RW310" s="29"/>
      <c r="RX310" s="29"/>
      <c r="RY310" s="29"/>
      <c r="RZ310" s="29"/>
      <c r="SA310" s="29"/>
      <c r="SB310" s="29"/>
      <c r="SC310" s="29"/>
      <c r="SD310" s="29"/>
      <c r="SE310" s="29"/>
      <c r="SF310" s="29"/>
      <c r="SG310" s="29"/>
      <c r="SH310" s="29"/>
      <c r="SI310" s="29"/>
      <c r="SJ310" s="29"/>
      <c r="SK310" s="29"/>
      <c r="SL310" s="29"/>
      <c r="SM310" s="29"/>
      <c r="SN310" s="29"/>
      <c r="SO310" s="29"/>
      <c r="SP310" s="29"/>
      <c r="SQ310" s="29"/>
      <c r="SR310" s="29"/>
      <c r="SS310" s="29"/>
      <c r="ST310" s="29"/>
      <c r="SU310" s="29"/>
      <c r="SV310" s="29"/>
      <c r="SW310" s="29"/>
      <c r="SX310" s="29"/>
      <c r="SY310" s="29"/>
      <c r="SZ310" s="29"/>
      <c r="TA310" s="29"/>
      <c r="TB310" s="29"/>
      <c r="TC310" s="29"/>
      <c r="TD310" s="29"/>
      <c r="TE310" s="29"/>
      <c r="TF310" s="29"/>
      <c r="TG310" s="29"/>
      <c r="TH310" s="29"/>
      <c r="TI310" s="29"/>
      <c r="TJ310" s="29"/>
      <c r="TK310" s="29"/>
      <c r="TL310" s="29"/>
      <c r="TM310" s="29"/>
      <c r="TN310" s="29"/>
      <c r="TO310" s="29"/>
      <c r="TP310" s="29"/>
      <c r="TQ310" s="29"/>
      <c r="TR310" s="29"/>
      <c r="TS310" s="29"/>
      <c r="TT310" s="29"/>
      <c r="TU310" s="29"/>
      <c r="TV310" s="29"/>
      <c r="TW310" s="29"/>
      <c r="TX310" s="29"/>
      <c r="TY310" s="29"/>
      <c r="TZ310" s="29"/>
      <c r="UA310" s="29"/>
      <c r="UB310" s="29"/>
      <c r="UC310" s="29"/>
      <c r="UD310" s="29"/>
      <c r="UE310" s="29"/>
      <c r="UF310" s="29"/>
      <c r="UG310" s="29"/>
      <c r="UH310" s="29"/>
      <c r="UI310" s="29"/>
      <c r="UJ310" s="29"/>
      <c r="UK310" s="29"/>
      <c r="UL310" s="29"/>
      <c r="UM310" s="29"/>
      <c r="UN310" s="29"/>
      <c r="UO310" s="29"/>
      <c r="UP310" s="29"/>
      <c r="UQ310" s="29"/>
      <c r="UR310" s="29"/>
      <c r="US310" s="29"/>
      <c r="UT310" s="29"/>
      <c r="UU310" s="29"/>
      <c r="UV310" s="29"/>
      <c r="UW310" s="29"/>
      <c r="UX310" s="29"/>
      <c r="UY310" s="29"/>
      <c r="UZ310" s="29"/>
      <c r="VA310" s="29"/>
      <c r="VB310" s="29"/>
      <c r="VC310" s="29"/>
      <c r="VD310" s="29"/>
      <c r="VE310" s="29"/>
      <c r="VF310" s="29"/>
      <c r="VG310" s="29"/>
      <c r="VH310" s="29"/>
      <c r="VI310" s="29"/>
      <c r="VJ310" s="29"/>
      <c r="VK310" s="29"/>
      <c r="VL310" s="29"/>
      <c r="VM310" s="29"/>
      <c r="VN310" s="29"/>
      <c r="VO310" s="29"/>
      <c r="VP310" s="29"/>
      <c r="VQ310" s="29"/>
      <c r="VR310" s="29"/>
      <c r="VS310" s="29"/>
      <c r="VT310" s="29"/>
      <c r="VU310" s="29"/>
    </row>
    <row r="311" spans="1:593" s="30" customFormat="1" ht="15.75" hidden="1" customHeight="1" x14ac:dyDescent="0.2">
      <c r="A311" s="25" t="s">
        <v>103</v>
      </c>
      <c r="B311" s="41" t="s">
        <v>831</v>
      </c>
      <c r="C311" s="26" t="s">
        <v>105</v>
      </c>
      <c r="D311" s="24" t="s">
        <v>975</v>
      </c>
      <c r="E311" s="24" t="s">
        <v>976</v>
      </c>
      <c r="F311" s="24"/>
      <c r="G311" s="24" t="s">
        <v>977</v>
      </c>
      <c r="H311" s="24" t="s">
        <v>139</v>
      </c>
      <c r="I311" s="24">
        <v>8</v>
      </c>
      <c r="J311" s="24" t="s">
        <v>488</v>
      </c>
      <c r="K311" s="24" t="s">
        <v>489</v>
      </c>
      <c r="L311" s="27">
        <v>999901513</v>
      </c>
      <c r="M311" s="28" t="s">
        <v>112</v>
      </c>
      <c r="N311" s="28"/>
      <c r="O311" s="27"/>
      <c r="P311" s="27"/>
      <c r="Q311" s="33">
        <f t="shared" si="22"/>
        <v>0</v>
      </c>
      <c r="R311" s="34">
        <f t="shared" si="23"/>
        <v>63</v>
      </c>
      <c r="S311" s="28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7"/>
      <c r="BT311" s="27"/>
      <c r="BU311" s="27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  <c r="QR311" s="29"/>
      <c r="QS311" s="29"/>
      <c r="QT311" s="29"/>
      <c r="QU311" s="29"/>
      <c r="QV311" s="29"/>
      <c r="QW311" s="29"/>
      <c r="QX311" s="29"/>
      <c r="QY311" s="29"/>
      <c r="QZ311" s="29"/>
      <c r="RA311" s="29"/>
      <c r="RB311" s="29"/>
      <c r="RC311" s="29"/>
      <c r="RD311" s="29"/>
      <c r="RE311" s="29"/>
      <c r="RF311" s="29"/>
      <c r="RG311" s="29"/>
      <c r="RH311" s="29"/>
      <c r="RI311" s="29"/>
      <c r="RJ311" s="29"/>
      <c r="RK311" s="29"/>
      <c r="RL311" s="29"/>
      <c r="RM311" s="29"/>
      <c r="RN311" s="29"/>
      <c r="RO311" s="29"/>
      <c r="RP311" s="29"/>
      <c r="RQ311" s="29"/>
      <c r="RR311" s="29"/>
      <c r="RS311" s="29"/>
      <c r="RT311" s="29"/>
      <c r="RU311" s="29"/>
      <c r="RV311" s="29"/>
      <c r="RW311" s="29"/>
      <c r="RX311" s="29"/>
      <c r="RY311" s="29"/>
      <c r="RZ311" s="29"/>
      <c r="SA311" s="29"/>
      <c r="SB311" s="29"/>
      <c r="SC311" s="29"/>
      <c r="SD311" s="29"/>
      <c r="SE311" s="29"/>
      <c r="SF311" s="29"/>
      <c r="SG311" s="29"/>
      <c r="SH311" s="29"/>
      <c r="SI311" s="29"/>
      <c r="SJ311" s="29"/>
      <c r="SK311" s="29"/>
      <c r="SL311" s="29"/>
      <c r="SM311" s="29"/>
      <c r="SN311" s="29"/>
      <c r="SO311" s="29"/>
      <c r="SP311" s="29"/>
      <c r="SQ311" s="29"/>
      <c r="SR311" s="29"/>
      <c r="SS311" s="29"/>
      <c r="ST311" s="29"/>
      <c r="SU311" s="29"/>
      <c r="SV311" s="29"/>
      <c r="SW311" s="29"/>
      <c r="SX311" s="29"/>
      <c r="SY311" s="29"/>
      <c r="SZ311" s="29"/>
      <c r="TA311" s="29"/>
      <c r="TB311" s="29"/>
      <c r="TC311" s="29"/>
      <c r="TD311" s="29"/>
      <c r="TE311" s="29"/>
      <c r="TF311" s="29"/>
      <c r="TG311" s="29"/>
      <c r="TH311" s="29"/>
      <c r="TI311" s="29"/>
      <c r="TJ311" s="29"/>
      <c r="TK311" s="29"/>
      <c r="TL311" s="29"/>
      <c r="TM311" s="29"/>
      <c r="TN311" s="29"/>
      <c r="TO311" s="29"/>
      <c r="TP311" s="29"/>
      <c r="TQ311" s="29"/>
      <c r="TR311" s="29"/>
      <c r="TS311" s="29"/>
      <c r="TT311" s="29"/>
      <c r="TU311" s="29"/>
      <c r="TV311" s="29"/>
      <c r="TW311" s="29"/>
      <c r="TX311" s="29"/>
      <c r="TY311" s="29"/>
      <c r="TZ311" s="29"/>
      <c r="UA311" s="29"/>
      <c r="UB311" s="29"/>
      <c r="UC311" s="29"/>
      <c r="UD311" s="29"/>
      <c r="UE311" s="29"/>
      <c r="UF311" s="29"/>
      <c r="UG311" s="29"/>
      <c r="UH311" s="29"/>
      <c r="UI311" s="29"/>
      <c r="UJ311" s="29"/>
      <c r="UK311" s="29"/>
      <c r="UL311" s="29"/>
      <c r="UM311" s="29"/>
      <c r="UN311" s="29"/>
      <c r="UO311" s="29"/>
      <c r="UP311" s="29"/>
      <c r="UQ311" s="29"/>
      <c r="UR311" s="29"/>
      <c r="US311" s="29"/>
      <c r="UT311" s="29"/>
      <c r="UU311" s="29"/>
      <c r="UV311" s="29"/>
      <c r="UW311" s="29"/>
      <c r="UX311" s="29"/>
      <c r="UY311" s="29"/>
      <c r="UZ311" s="29"/>
      <c r="VA311" s="29"/>
      <c r="VB311" s="29"/>
      <c r="VC311" s="29"/>
      <c r="VD311" s="29"/>
      <c r="VE311" s="29"/>
      <c r="VF311" s="29"/>
      <c r="VG311" s="29"/>
      <c r="VH311" s="29"/>
      <c r="VI311" s="29"/>
      <c r="VJ311" s="29"/>
      <c r="VK311" s="29"/>
      <c r="VL311" s="29"/>
      <c r="VM311" s="29"/>
      <c r="VN311" s="29"/>
      <c r="VO311" s="29"/>
      <c r="VP311" s="29"/>
      <c r="VQ311" s="29"/>
      <c r="VR311" s="29"/>
      <c r="VS311" s="29"/>
      <c r="VT311" s="29"/>
      <c r="VU311" s="29"/>
    </row>
    <row r="312" spans="1:593" s="30" customFormat="1" ht="15.75" hidden="1" customHeight="1" x14ac:dyDescent="0.2">
      <c r="A312" s="25" t="s">
        <v>103</v>
      </c>
      <c r="B312" s="41" t="s">
        <v>831</v>
      </c>
      <c r="C312" s="26" t="s">
        <v>105</v>
      </c>
      <c r="D312" s="24" t="s">
        <v>670</v>
      </c>
      <c r="E312" s="24" t="s">
        <v>671</v>
      </c>
      <c r="F312" s="31">
        <v>37521</v>
      </c>
      <c r="G312" s="24" t="s">
        <v>672</v>
      </c>
      <c r="H312" s="24" t="s">
        <v>116</v>
      </c>
      <c r="I312" s="25">
        <v>2</v>
      </c>
      <c r="J312" s="24" t="s">
        <v>673</v>
      </c>
      <c r="K312" s="24" t="s">
        <v>674</v>
      </c>
      <c r="L312" s="27">
        <v>999779458</v>
      </c>
      <c r="M312" s="28" t="s">
        <v>112</v>
      </c>
      <c r="N312" s="28"/>
      <c r="O312" s="27"/>
      <c r="P312" s="27"/>
      <c r="Q312" s="33">
        <f t="shared" si="22"/>
        <v>0</v>
      </c>
      <c r="R312" s="34">
        <f t="shared" si="23"/>
        <v>63</v>
      </c>
      <c r="S312" s="28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7"/>
      <c r="BT312" s="27"/>
      <c r="BU312" s="27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  <c r="QQ312" s="29"/>
      <c r="QR312" s="29"/>
      <c r="QS312" s="29"/>
      <c r="QT312" s="29"/>
      <c r="QU312" s="29"/>
      <c r="QV312" s="29"/>
      <c r="QW312" s="29"/>
      <c r="QX312" s="29"/>
      <c r="QY312" s="29"/>
      <c r="QZ312" s="29"/>
      <c r="RA312" s="29"/>
      <c r="RB312" s="29"/>
      <c r="RC312" s="29"/>
      <c r="RD312" s="29"/>
      <c r="RE312" s="29"/>
      <c r="RF312" s="29"/>
      <c r="RG312" s="29"/>
      <c r="RH312" s="29"/>
      <c r="RI312" s="29"/>
      <c r="RJ312" s="29"/>
      <c r="RK312" s="29"/>
      <c r="RL312" s="29"/>
      <c r="RM312" s="29"/>
      <c r="RN312" s="29"/>
      <c r="RO312" s="29"/>
      <c r="RP312" s="29"/>
      <c r="RQ312" s="29"/>
      <c r="RR312" s="29"/>
      <c r="RS312" s="29"/>
      <c r="RT312" s="29"/>
      <c r="RU312" s="29"/>
      <c r="RV312" s="29"/>
      <c r="RW312" s="29"/>
      <c r="RX312" s="29"/>
      <c r="RY312" s="29"/>
      <c r="RZ312" s="29"/>
      <c r="SA312" s="29"/>
      <c r="SB312" s="29"/>
      <c r="SC312" s="29"/>
      <c r="SD312" s="29"/>
      <c r="SE312" s="29"/>
      <c r="SF312" s="29"/>
      <c r="SG312" s="29"/>
      <c r="SH312" s="29"/>
      <c r="SI312" s="29"/>
      <c r="SJ312" s="29"/>
      <c r="SK312" s="29"/>
      <c r="SL312" s="29"/>
      <c r="SM312" s="29"/>
      <c r="SN312" s="29"/>
      <c r="SO312" s="29"/>
      <c r="SP312" s="29"/>
      <c r="SQ312" s="29"/>
      <c r="SR312" s="29"/>
      <c r="SS312" s="29"/>
      <c r="ST312" s="29"/>
      <c r="SU312" s="29"/>
      <c r="SV312" s="29"/>
      <c r="SW312" s="29"/>
      <c r="SX312" s="29"/>
      <c r="SY312" s="29"/>
      <c r="SZ312" s="29"/>
      <c r="TA312" s="29"/>
      <c r="TB312" s="29"/>
      <c r="TC312" s="29"/>
      <c r="TD312" s="29"/>
      <c r="TE312" s="29"/>
      <c r="TF312" s="29"/>
      <c r="TG312" s="29"/>
      <c r="TH312" s="29"/>
      <c r="TI312" s="29"/>
      <c r="TJ312" s="29"/>
      <c r="TK312" s="29"/>
      <c r="TL312" s="29"/>
      <c r="TM312" s="29"/>
      <c r="TN312" s="29"/>
      <c r="TO312" s="29"/>
      <c r="TP312" s="29"/>
      <c r="TQ312" s="29"/>
      <c r="TR312" s="29"/>
      <c r="TS312" s="29"/>
      <c r="TT312" s="29"/>
      <c r="TU312" s="29"/>
      <c r="TV312" s="29"/>
      <c r="TW312" s="29"/>
      <c r="TX312" s="29"/>
      <c r="TY312" s="29"/>
      <c r="TZ312" s="29"/>
      <c r="UA312" s="29"/>
      <c r="UB312" s="29"/>
      <c r="UC312" s="29"/>
      <c r="UD312" s="29"/>
      <c r="UE312" s="29"/>
      <c r="UF312" s="29"/>
      <c r="UG312" s="29"/>
      <c r="UH312" s="29"/>
      <c r="UI312" s="29"/>
      <c r="UJ312" s="29"/>
      <c r="UK312" s="29"/>
      <c r="UL312" s="29"/>
      <c r="UM312" s="29"/>
      <c r="UN312" s="29"/>
      <c r="UO312" s="29"/>
      <c r="UP312" s="29"/>
      <c r="UQ312" s="29"/>
      <c r="UR312" s="29"/>
      <c r="US312" s="29"/>
      <c r="UT312" s="29"/>
      <c r="UU312" s="29"/>
      <c r="UV312" s="29"/>
      <c r="UW312" s="29"/>
      <c r="UX312" s="29"/>
      <c r="UY312" s="29"/>
      <c r="UZ312" s="29"/>
      <c r="VA312" s="29"/>
      <c r="VB312" s="29"/>
      <c r="VC312" s="29"/>
      <c r="VD312" s="29"/>
      <c r="VE312" s="29"/>
      <c r="VF312" s="29"/>
      <c r="VG312" s="29"/>
      <c r="VH312" s="29"/>
      <c r="VI312" s="29"/>
      <c r="VJ312" s="29"/>
      <c r="VK312" s="29"/>
      <c r="VL312" s="29"/>
      <c r="VM312" s="29"/>
      <c r="VN312" s="29"/>
      <c r="VO312" s="29"/>
      <c r="VP312" s="29"/>
      <c r="VQ312" s="29"/>
      <c r="VR312" s="29"/>
      <c r="VS312" s="29"/>
      <c r="VT312" s="29"/>
      <c r="VU312" s="29"/>
    </row>
    <row r="313" spans="1:593" s="30" customFormat="1" ht="15.75" hidden="1" customHeight="1" x14ac:dyDescent="0.2">
      <c r="A313" s="25" t="s">
        <v>103</v>
      </c>
      <c r="B313" s="41" t="s">
        <v>831</v>
      </c>
      <c r="C313" s="26" t="s">
        <v>105</v>
      </c>
      <c r="D313" s="24" t="s">
        <v>978</v>
      </c>
      <c r="E313" s="24" t="s">
        <v>979</v>
      </c>
      <c r="F313" s="24"/>
      <c r="G313" s="24" t="s">
        <v>980</v>
      </c>
      <c r="H313" s="24" t="s">
        <v>122</v>
      </c>
      <c r="I313" s="24">
        <v>4</v>
      </c>
      <c r="J313" s="24" t="s">
        <v>981</v>
      </c>
      <c r="K313" s="24" t="s">
        <v>982</v>
      </c>
      <c r="L313" s="27">
        <v>999889960</v>
      </c>
      <c r="M313" s="28" t="s">
        <v>112</v>
      </c>
      <c r="N313" s="28"/>
      <c r="O313" s="27"/>
      <c r="P313" s="27"/>
      <c r="Q313" s="33">
        <f t="shared" si="22"/>
        <v>0</v>
      </c>
      <c r="R313" s="34">
        <f t="shared" si="23"/>
        <v>63</v>
      </c>
      <c r="S313" s="28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7"/>
      <c r="BT313" s="27"/>
      <c r="BU313" s="27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  <c r="QQ313" s="29"/>
      <c r="QR313" s="29"/>
      <c r="QS313" s="29"/>
      <c r="QT313" s="29"/>
      <c r="QU313" s="29"/>
      <c r="QV313" s="29"/>
      <c r="QW313" s="29"/>
      <c r="QX313" s="29"/>
      <c r="QY313" s="29"/>
      <c r="QZ313" s="29"/>
      <c r="RA313" s="29"/>
      <c r="RB313" s="29"/>
      <c r="RC313" s="29"/>
      <c r="RD313" s="29"/>
      <c r="RE313" s="29"/>
      <c r="RF313" s="29"/>
      <c r="RG313" s="29"/>
      <c r="RH313" s="29"/>
      <c r="RI313" s="29"/>
      <c r="RJ313" s="29"/>
      <c r="RK313" s="29"/>
      <c r="RL313" s="29"/>
      <c r="RM313" s="29"/>
      <c r="RN313" s="29"/>
      <c r="RO313" s="29"/>
      <c r="RP313" s="29"/>
      <c r="RQ313" s="29"/>
      <c r="RR313" s="29"/>
      <c r="RS313" s="29"/>
      <c r="RT313" s="29"/>
      <c r="RU313" s="29"/>
      <c r="RV313" s="29"/>
      <c r="RW313" s="29"/>
      <c r="RX313" s="29"/>
      <c r="RY313" s="29"/>
      <c r="RZ313" s="29"/>
      <c r="SA313" s="29"/>
      <c r="SB313" s="29"/>
      <c r="SC313" s="29"/>
      <c r="SD313" s="29"/>
      <c r="SE313" s="29"/>
      <c r="SF313" s="29"/>
      <c r="SG313" s="29"/>
      <c r="SH313" s="29"/>
      <c r="SI313" s="29"/>
      <c r="SJ313" s="29"/>
      <c r="SK313" s="29"/>
      <c r="SL313" s="29"/>
      <c r="SM313" s="29"/>
      <c r="SN313" s="29"/>
      <c r="SO313" s="29"/>
      <c r="SP313" s="29"/>
      <c r="SQ313" s="29"/>
      <c r="SR313" s="29"/>
      <c r="SS313" s="29"/>
      <c r="ST313" s="29"/>
      <c r="SU313" s="29"/>
      <c r="SV313" s="29"/>
      <c r="SW313" s="29"/>
      <c r="SX313" s="29"/>
      <c r="SY313" s="29"/>
      <c r="SZ313" s="29"/>
      <c r="TA313" s="29"/>
      <c r="TB313" s="29"/>
      <c r="TC313" s="29"/>
      <c r="TD313" s="29"/>
      <c r="TE313" s="29"/>
      <c r="TF313" s="29"/>
      <c r="TG313" s="29"/>
      <c r="TH313" s="29"/>
      <c r="TI313" s="29"/>
      <c r="TJ313" s="29"/>
      <c r="TK313" s="29"/>
      <c r="TL313" s="29"/>
      <c r="TM313" s="29"/>
      <c r="TN313" s="29"/>
      <c r="TO313" s="29"/>
      <c r="TP313" s="29"/>
      <c r="TQ313" s="29"/>
      <c r="TR313" s="29"/>
      <c r="TS313" s="29"/>
      <c r="TT313" s="29"/>
      <c r="TU313" s="29"/>
      <c r="TV313" s="29"/>
      <c r="TW313" s="29"/>
      <c r="TX313" s="29"/>
      <c r="TY313" s="29"/>
      <c r="TZ313" s="29"/>
      <c r="UA313" s="29"/>
      <c r="UB313" s="29"/>
      <c r="UC313" s="29"/>
      <c r="UD313" s="29"/>
      <c r="UE313" s="29"/>
      <c r="UF313" s="29"/>
      <c r="UG313" s="29"/>
      <c r="UH313" s="29"/>
      <c r="UI313" s="29"/>
      <c r="UJ313" s="29"/>
      <c r="UK313" s="29"/>
      <c r="UL313" s="29"/>
      <c r="UM313" s="29"/>
      <c r="UN313" s="29"/>
      <c r="UO313" s="29"/>
      <c r="UP313" s="29"/>
      <c r="UQ313" s="29"/>
      <c r="UR313" s="29"/>
      <c r="US313" s="29"/>
      <c r="UT313" s="29"/>
      <c r="UU313" s="29"/>
      <c r="UV313" s="29"/>
      <c r="UW313" s="29"/>
      <c r="UX313" s="29"/>
      <c r="UY313" s="29"/>
      <c r="UZ313" s="29"/>
      <c r="VA313" s="29"/>
      <c r="VB313" s="29"/>
      <c r="VC313" s="29"/>
      <c r="VD313" s="29"/>
      <c r="VE313" s="29"/>
      <c r="VF313" s="29"/>
      <c r="VG313" s="29"/>
      <c r="VH313" s="29"/>
      <c r="VI313" s="29"/>
      <c r="VJ313" s="29"/>
      <c r="VK313" s="29"/>
      <c r="VL313" s="29"/>
      <c r="VM313" s="29"/>
      <c r="VN313" s="29"/>
      <c r="VO313" s="29"/>
      <c r="VP313" s="29"/>
      <c r="VQ313" s="29"/>
      <c r="VR313" s="29"/>
      <c r="VS313" s="29"/>
      <c r="VT313" s="29"/>
      <c r="VU313" s="29"/>
    </row>
    <row r="314" spans="1:593" s="30" customFormat="1" ht="15.75" hidden="1" customHeight="1" x14ac:dyDescent="0.2">
      <c r="A314" s="25" t="s">
        <v>103</v>
      </c>
      <c r="B314" s="41" t="s">
        <v>831</v>
      </c>
      <c r="C314" s="26" t="s">
        <v>105</v>
      </c>
      <c r="D314" s="24" t="s">
        <v>983</v>
      </c>
      <c r="E314" s="24" t="s">
        <v>984</v>
      </c>
      <c r="F314" s="24"/>
      <c r="G314" s="24" t="s">
        <v>985</v>
      </c>
      <c r="H314" s="24" t="s">
        <v>351</v>
      </c>
      <c r="I314" s="25">
        <v>2</v>
      </c>
      <c r="J314" s="24" t="s">
        <v>618</v>
      </c>
      <c r="K314" s="24" t="s">
        <v>619</v>
      </c>
      <c r="L314" s="27">
        <v>999862228</v>
      </c>
      <c r="M314" s="28" t="s">
        <v>112</v>
      </c>
      <c r="N314" s="28"/>
      <c r="O314" s="27"/>
      <c r="P314" s="27"/>
      <c r="Q314" s="33">
        <f t="shared" si="22"/>
        <v>0</v>
      </c>
      <c r="R314" s="34">
        <f t="shared" si="23"/>
        <v>63</v>
      </c>
      <c r="S314" s="28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7"/>
      <c r="BT314" s="27"/>
      <c r="BU314" s="27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  <c r="QQ314" s="29"/>
      <c r="QR314" s="29"/>
      <c r="QS314" s="29"/>
      <c r="QT314" s="29"/>
      <c r="QU314" s="29"/>
      <c r="QV314" s="29"/>
      <c r="QW314" s="29"/>
      <c r="QX314" s="29"/>
      <c r="QY314" s="29"/>
      <c r="QZ314" s="29"/>
      <c r="RA314" s="29"/>
      <c r="RB314" s="29"/>
      <c r="RC314" s="29"/>
      <c r="RD314" s="29"/>
      <c r="RE314" s="29"/>
      <c r="RF314" s="29"/>
      <c r="RG314" s="29"/>
      <c r="RH314" s="29"/>
      <c r="RI314" s="29"/>
      <c r="RJ314" s="29"/>
      <c r="RK314" s="29"/>
      <c r="RL314" s="29"/>
      <c r="RM314" s="29"/>
      <c r="RN314" s="29"/>
      <c r="RO314" s="29"/>
      <c r="RP314" s="29"/>
      <c r="RQ314" s="29"/>
      <c r="RR314" s="29"/>
      <c r="RS314" s="29"/>
      <c r="RT314" s="29"/>
      <c r="RU314" s="29"/>
      <c r="RV314" s="29"/>
      <c r="RW314" s="29"/>
      <c r="RX314" s="29"/>
      <c r="RY314" s="29"/>
      <c r="RZ314" s="29"/>
      <c r="SA314" s="29"/>
      <c r="SB314" s="29"/>
      <c r="SC314" s="29"/>
      <c r="SD314" s="29"/>
      <c r="SE314" s="29"/>
      <c r="SF314" s="29"/>
      <c r="SG314" s="29"/>
      <c r="SH314" s="29"/>
      <c r="SI314" s="29"/>
      <c r="SJ314" s="29"/>
      <c r="SK314" s="29"/>
      <c r="SL314" s="29"/>
      <c r="SM314" s="29"/>
      <c r="SN314" s="29"/>
      <c r="SO314" s="29"/>
      <c r="SP314" s="29"/>
      <c r="SQ314" s="29"/>
      <c r="SR314" s="29"/>
      <c r="SS314" s="29"/>
      <c r="ST314" s="29"/>
      <c r="SU314" s="29"/>
      <c r="SV314" s="29"/>
      <c r="SW314" s="29"/>
      <c r="SX314" s="29"/>
      <c r="SY314" s="29"/>
      <c r="SZ314" s="29"/>
      <c r="TA314" s="29"/>
      <c r="TB314" s="29"/>
      <c r="TC314" s="29"/>
      <c r="TD314" s="29"/>
      <c r="TE314" s="29"/>
      <c r="TF314" s="29"/>
      <c r="TG314" s="29"/>
      <c r="TH314" s="29"/>
      <c r="TI314" s="29"/>
      <c r="TJ314" s="29"/>
      <c r="TK314" s="29"/>
      <c r="TL314" s="29"/>
      <c r="TM314" s="29"/>
      <c r="TN314" s="29"/>
      <c r="TO314" s="29"/>
      <c r="TP314" s="29"/>
      <c r="TQ314" s="29"/>
      <c r="TR314" s="29"/>
      <c r="TS314" s="29"/>
      <c r="TT314" s="29"/>
      <c r="TU314" s="29"/>
      <c r="TV314" s="29"/>
      <c r="TW314" s="29"/>
      <c r="TX314" s="29"/>
      <c r="TY314" s="29"/>
      <c r="TZ314" s="29"/>
      <c r="UA314" s="29"/>
      <c r="UB314" s="29"/>
      <c r="UC314" s="29"/>
      <c r="UD314" s="29"/>
      <c r="UE314" s="29"/>
      <c r="UF314" s="29"/>
      <c r="UG314" s="29"/>
      <c r="UH314" s="29"/>
      <c r="UI314" s="29"/>
      <c r="UJ314" s="29"/>
      <c r="UK314" s="29"/>
      <c r="UL314" s="29"/>
      <c r="UM314" s="29"/>
      <c r="UN314" s="29"/>
      <c r="UO314" s="29"/>
      <c r="UP314" s="29"/>
      <c r="UQ314" s="29"/>
      <c r="UR314" s="29"/>
      <c r="US314" s="29"/>
      <c r="UT314" s="29"/>
      <c r="UU314" s="29"/>
      <c r="UV314" s="29"/>
      <c r="UW314" s="29"/>
      <c r="UX314" s="29"/>
      <c r="UY314" s="29"/>
      <c r="UZ314" s="29"/>
      <c r="VA314" s="29"/>
      <c r="VB314" s="29"/>
      <c r="VC314" s="29"/>
      <c r="VD314" s="29"/>
      <c r="VE314" s="29"/>
      <c r="VF314" s="29"/>
      <c r="VG314" s="29"/>
      <c r="VH314" s="29"/>
      <c r="VI314" s="29"/>
      <c r="VJ314" s="29"/>
      <c r="VK314" s="29"/>
      <c r="VL314" s="29"/>
      <c r="VM314" s="29"/>
      <c r="VN314" s="29"/>
      <c r="VO314" s="29"/>
      <c r="VP314" s="29"/>
      <c r="VQ314" s="29"/>
      <c r="VR314" s="29"/>
      <c r="VS314" s="29"/>
      <c r="VT314" s="29"/>
      <c r="VU314" s="29"/>
    </row>
    <row r="315" spans="1:593" s="30" customFormat="1" ht="15.75" hidden="1" customHeight="1" x14ac:dyDescent="0.2">
      <c r="A315" s="25" t="s">
        <v>103</v>
      </c>
      <c r="B315" s="41" t="s">
        <v>831</v>
      </c>
      <c r="C315" s="26" t="s">
        <v>105</v>
      </c>
      <c r="D315" s="24" t="s">
        <v>675</v>
      </c>
      <c r="E315" s="24" t="s">
        <v>676</v>
      </c>
      <c r="F315" s="31">
        <v>37159</v>
      </c>
      <c r="G315" s="24" t="s">
        <v>677</v>
      </c>
      <c r="H315" s="24" t="s">
        <v>116</v>
      </c>
      <c r="I315" s="25">
        <v>2</v>
      </c>
      <c r="J315" s="24" t="s">
        <v>678</v>
      </c>
      <c r="K315" s="24" t="s">
        <v>679</v>
      </c>
      <c r="L315" s="27">
        <v>999797593</v>
      </c>
      <c r="M315" s="28" t="s">
        <v>112</v>
      </c>
      <c r="N315" s="28"/>
      <c r="O315" s="27"/>
      <c r="P315" s="27"/>
      <c r="Q315" s="33">
        <f t="shared" si="22"/>
        <v>0</v>
      </c>
      <c r="R315" s="34">
        <f t="shared" si="23"/>
        <v>63</v>
      </c>
      <c r="S315" s="28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7"/>
      <c r="BT315" s="27"/>
      <c r="BU315" s="27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  <c r="QQ315" s="29"/>
      <c r="QR315" s="29"/>
      <c r="QS315" s="29"/>
      <c r="QT315" s="29"/>
      <c r="QU315" s="29"/>
      <c r="QV315" s="29"/>
      <c r="QW315" s="29"/>
      <c r="QX315" s="29"/>
      <c r="QY315" s="29"/>
      <c r="QZ315" s="29"/>
      <c r="RA315" s="29"/>
      <c r="RB315" s="29"/>
      <c r="RC315" s="29"/>
      <c r="RD315" s="29"/>
      <c r="RE315" s="29"/>
      <c r="RF315" s="29"/>
      <c r="RG315" s="29"/>
      <c r="RH315" s="29"/>
      <c r="RI315" s="29"/>
      <c r="RJ315" s="29"/>
      <c r="RK315" s="29"/>
      <c r="RL315" s="29"/>
      <c r="RM315" s="29"/>
      <c r="RN315" s="29"/>
      <c r="RO315" s="29"/>
      <c r="RP315" s="29"/>
      <c r="RQ315" s="29"/>
      <c r="RR315" s="29"/>
      <c r="RS315" s="29"/>
      <c r="RT315" s="29"/>
      <c r="RU315" s="29"/>
      <c r="RV315" s="29"/>
      <c r="RW315" s="29"/>
      <c r="RX315" s="29"/>
      <c r="RY315" s="29"/>
      <c r="RZ315" s="29"/>
      <c r="SA315" s="29"/>
      <c r="SB315" s="29"/>
      <c r="SC315" s="29"/>
      <c r="SD315" s="29"/>
      <c r="SE315" s="29"/>
      <c r="SF315" s="29"/>
      <c r="SG315" s="29"/>
      <c r="SH315" s="29"/>
      <c r="SI315" s="29"/>
      <c r="SJ315" s="29"/>
      <c r="SK315" s="29"/>
      <c r="SL315" s="29"/>
      <c r="SM315" s="29"/>
      <c r="SN315" s="29"/>
      <c r="SO315" s="29"/>
      <c r="SP315" s="29"/>
      <c r="SQ315" s="29"/>
      <c r="SR315" s="29"/>
      <c r="SS315" s="29"/>
      <c r="ST315" s="29"/>
      <c r="SU315" s="29"/>
      <c r="SV315" s="29"/>
      <c r="SW315" s="29"/>
      <c r="SX315" s="29"/>
      <c r="SY315" s="29"/>
      <c r="SZ315" s="29"/>
      <c r="TA315" s="29"/>
      <c r="TB315" s="29"/>
      <c r="TC315" s="29"/>
      <c r="TD315" s="29"/>
      <c r="TE315" s="29"/>
      <c r="TF315" s="29"/>
      <c r="TG315" s="29"/>
      <c r="TH315" s="29"/>
      <c r="TI315" s="29"/>
      <c r="TJ315" s="29"/>
      <c r="TK315" s="29"/>
      <c r="TL315" s="29"/>
      <c r="TM315" s="29"/>
      <c r="TN315" s="29"/>
      <c r="TO315" s="29"/>
      <c r="TP315" s="29"/>
      <c r="TQ315" s="29"/>
      <c r="TR315" s="29"/>
      <c r="TS315" s="29"/>
      <c r="TT315" s="29"/>
      <c r="TU315" s="29"/>
      <c r="TV315" s="29"/>
      <c r="TW315" s="29"/>
      <c r="TX315" s="29"/>
      <c r="TY315" s="29"/>
      <c r="TZ315" s="29"/>
      <c r="UA315" s="29"/>
      <c r="UB315" s="29"/>
      <c r="UC315" s="29"/>
      <c r="UD315" s="29"/>
      <c r="UE315" s="29"/>
      <c r="UF315" s="29"/>
      <c r="UG315" s="29"/>
      <c r="UH315" s="29"/>
      <c r="UI315" s="29"/>
      <c r="UJ315" s="29"/>
      <c r="UK315" s="29"/>
      <c r="UL315" s="29"/>
      <c r="UM315" s="29"/>
      <c r="UN315" s="29"/>
      <c r="UO315" s="29"/>
      <c r="UP315" s="29"/>
      <c r="UQ315" s="29"/>
      <c r="UR315" s="29"/>
      <c r="US315" s="29"/>
      <c r="UT315" s="29"/>
      <c r="UU315" s="29"/>
      <c r="UV315" s="29"/>
      <c r="UW315" s="29"/>
      <c r="UX315" s="29"/>
      <c r="UY315" s="29"/>
      <c r="UZ315" s="29"/>
      <c r="VA315" s="29"/>
      <c r="VB315" s="29"/>
      <c r="VC315" s="29"/>
      <c r="VD315" s="29"/>
      <c r="VE315" s="29"/>
      <c r="VF315" s="29"/>
      <c r="VG315" s="29"/>
      <c r="VH315" s="29"/>
      <c r="VI315" s="29"/>
      <c r="VJ315" s="29"/>
      <c r="VK315" s="29"/>
      <c r="VL315" s="29"/>
      <c r="VM315" s="29"/>
      <c r="VN315" s="29"/>
      <c r="VO315" s="29"/>
      <c r="VP315" s="29"/>
      <c r="VQ315" s="29"/>
      <c r="VR315" s="29"/>
      <c r="VS315" s="29"/>
      <c r="VT315" s="29"/>
      <c r="VU315" s="29"/>
    </row>
    <row r="316" spans="1:593" s="30" customFormat="1" ht="15.75" hidden="1" customHeight="1" x14ac:dyDescent="0.2">
      <c r="A316" s="25" t="s">
        <v>103</v>
      </c>
      <c r="B316" s="41" t="s">
        <v>831</v>
      </c>
      <c r="C316" s="26" t="s">
        <v>105</v>
      </c>
      <c r="D316" s="24" t="s">
        <v>418</v>
      </c>
      <c r="E316" s="24" t="s">
        <v>419</v>
      </c>
      <c r="F316" s="31">
        <v>37322</v>
      </c>
      <c r="G316" s="24" t="s">
        <v>420</v>
      </c>
      <c r="H316" s="24" t="s">
        <v>258</v>
      </c>
      <c r="I316" s="24">
        <v>5</v>
      </c>
      <c r="J316" s="51" t="s">
        <v>421</v>
      </c>
      <c r="K316" s="24" t="s">
        <v>422</v>
      </c>
      <c r="L316" s="27">
        <v>999875992</v>
      </c>
      <c r="M316" s="28" t="s">
        <v>112</v>
      </c>
      <c r="N316" s="28"/>
      <c r="O316" s="27"/>
      <c r="P316" s="27"/>
      <c r="Q316" s="33">
        <f t="shared" si="22"/>
        <v>0</v>
      </c>
      <c r="R316" s="34">
        <f t="shared" si="23"/>
        <v>63</v>
      </c>
      <c r="S316" s="28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7"/>
      <c r="BT316" s="27"/>
      <c r="BU316" s="27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  <c r="QQ316" s="29"/>
      <c r="QR316" s="29"/>
      <c r="QS316" s="29"/>
      <c r="QT316" s="29"/>
      <c r="QU316" s="29"/>
      <c r="QV316" s="29"/>
      <c r="QW316" s="29"/>
      <c r="QX316" s="29"/>
      <c r="QY316" s="29"/>
      <c r="QZ316" s="29"/>
      <c r="RA316" s="29"/>
      <c r="RB316" s="29"/>
      <c r="RC316" s="29"/>
      <c r="RD316" s="29"/>
      <c r="RE316" s="29"/>
      <c r="RF316" s="29"/>
      <c r="RG316" s="29"/>
      <c r="RH316" s="29"/>
      <c r="RI316" s="29"/>
      <c r="RJ316" s="29"/>
      <c r="RK316" s="29"/>
      <c r="RL316" s="29"/>
      <c r="RM316" s="29"/>
      <c r="RN316" s="29"/>
      <c r="RO316" s="29"/>
      <c r="RP316" s="29"/>
      <c r="RQ316" s="29"/>
      <c r="RR316" s="29"/>
      <c r="RS316" s="29"/>
      <c r="RT316" s="29"/>
      <c r="RU316" s="29"/>
      <c r="RV316" s="29"/>
      <c r="RW316" s="29"/>
      <c r="RX316" s="29"/>
      <c r="RY316" s="29"/>
      <c r="RZ316" s="29"/>
      <c r="SA316" s="29"/>
      <c r="SB316" s="29"/>
      <c r="SC316" s="29"/>
      <c r="SD316" s="29"/>
      <c r="SE316" s="29"/>
      <c r="SF316" s="29"/>
      <c r="SG316" s="29"/>
      <c r="SH316" s="29"/>
      <c r="SI316" s="29"/>
      <c r="SJ316" s="29"/>
      <c r="SK316" s="29"/>
      <c r="SL316" s="29"/>
      <c r="SM316" s="29"/>
      <c r="SN316" s="29"/>
      <c r="SO316" s="29"/>
      <c r="SP316" s="29"/>
      <c r="SQ316" s="29"/>
      <c r="SR316" s="29"/>
      <c r="SS316" s="29"/>
      <c r="ST316" s="29"/>
      <c r="SU316" s="29"/>
      <c r="SV316" s="29"/>
      <c r="SW316" s="29"/>
      <c r="SX316" s="29"/>
      <c r="SY316" s="29"/>
      <c r="SZ316" s="29"/>
      <c r="TA316" s="29"/>
      <c r="TB316" s="29"/>
      <c r="TC316" s="29"/>
      <c r="TD316" s="29"/>
      <c r="TE316" s="29"/>
      <c r="TF316" s="29"/>
      <c r="TG316" s="29"/>
      <c r="TH316" s="29"/>
      <c r="TI316" s="29"/>
      <c r="TJ316" s="29"/>
      <c r="TK316" s="29"/>
      <c r="TL316" s="29"/>
      <c r="TM316" s="29"/>
      <c r="TN316" s="29"/>
      <c r="TO316" s="29"/>
      <c r="TP316" s="29"/>
      <c r="TQ316" s="29"/>
      <c r="TR316" s="29"/>
      <c r="TS316" s="29"/>
      <c r="TT316" s="29"/>
      <c r="TU316" s="29"/>
      <c r="TV316" s="29"/>
      <c r="TW316" s="29"/>
      <c r="TX316" s="29"/>
      <c r="TY316" s="29"/>
      <c r="TZ316" s="29"/>
      <c r="UA316" s="29"/>
      <c r="UB316" s="29"/>
      <c r="UC316" s="29"/>
      <c r="UD316" s="29"/>
      <c r="UE316" s="29"/>
      <c r="UF316" s="29"/>
      <c r="UG316" s="29"/>
      <c r="UH316" s="29"/>
      <c r="UI316" s="29"/>
      <c r="UJ316" s="29"/>
      <c r="UK316" s="29"/>
      <c r="UL316" s="29"/>
      <c r="UM316" s="29"/>
      <c r="UN316" s="29"/>
      <c r="UO316" s="29"/>
      <c r="UP316" s="29"/>
      <c r="UQ316" s="29"/>
      <c r="UR316" s="29"/>
      <c r="US316" s="29"/>
      <c r="UT316" s="29"/>
      <c r="UU316" s="29"/>
      <c r="UV316" s="29"/>
      <c r="UW316" s="29"/>
      <c r="UX316" s="29"/>
      <c r="UY316" s="29"/>
      <c r="UZ316" s="29"/>
      <c r="VA316" s="29"/>
      <c r="VB316" s="29"/>
      <c r="VC316" s="29"/>
      <c r="VD316" s="29"/>
      <c r="VE316" s="29"/>
      <c r="VF316" s="29"/>
      <c r="VG316" s="29"/>
      <c r="VH316" s="29"/>
      <c r="VI316" s="29"/>
      <c r="VJ316" s="29"/>
      <c r="VK316" s="29"/>
      <c r="VL316" s="29"/>
      <c r="VM316" s="29"/>
      <c r="VN316" s="29"/>
      <c r="VO316" s="29"/>
      <c r="VP316" s="29"/>
      <c r="VQ316" s="29"/>
      <c r="VR316" s="29"/>
      <c r="VS316" s="29"/>
      <c r="VT316" s="29"/>
      <c r="VU316" s="29"/>
    </row>
    <row r="317" spans="1:593" s="30" customFormat="1" ht="15.75" hidden="1" customHeight="1" x14ac:dyDescent="0.2">
      <c r="A317" s="25" t="s">
        <v>103</v>
      </c>
      <c r="B317" s="41" t="s">
        <v>831</v>
      </c>
      <c r="C317" s="26" t="s">
        <v>105</v>
      </c>
      <c r="D317" s="24" t="s">
        <v>975</v>
      </c>
      <c r="E317" s="24" t="s">
        <v>986</v>
      </c>
      <c r="F317" s="31">
        <v>37544</v>
      </c>
      <c r="G317" s="24" t="s">
        <v>987</v>
      </c>
      <c r="H317" s="24" t="s">
        <v>988</v>
      </c>
      <c r="I317" s="24">
        <v>8</v>
      </c>
      <c r="J317" s="24" t="s">
        <v>989</v>
      </c>
      <c r="K317" s="24" t="s">
        <v>990</v>
      </c>
      <c r="L317" s="27">
        <v>999847363</v>
      </c>
      <c r="M317" s="28" t="s">
        <v>112</v>
      </c>
      <c r="N317" s="28"/>
      <c r="O317" s="27"/>
      <c r="P317" s="27"/>
      <c r="Q317" s="33">
        <f t="shared" si="22"/>
        <v>0</v>
      </c>
      <c r="R317" s="34">
        <f t="shared" si="23"/>
        <v>63</v>
      </c>
      <c r="S317" s="28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7"/>
      <c r="BT317" s="27"/>
      <c r="BU317" s="27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  <c r="QQ317" s="29"/>
      <c r="QR317" s="29"/>
      <c r="QS317" s="29"/>
      <c r="QT317" s="29"/>
      <c r="QU317" s="29"/>
      <c r="QV317" s="29"/>
      <c r="QW317" s="29"/>
      <c r="QX317" s="29"/>
      <c r="QY317" s="29"/>
      <c r="QZ317" s="29"/>
      <c r="RA317" s="29"/>
      <c r="RB317" s="29"/>
      <c r="RC317" s="29"/>
      <c r="RD317" s="29"/>
      <c r="RE317" s="29"/>
      <c r="RF317" s="29"/>
      <c r="RG317" s="29"/>
      <c r="RH317" s="29"/>
      <c r="RI317" s="29"/>
      <c r="RJ317" s="29"/>
      <c r="RK317" s="29"/>
      <c r="RL317" s="29"/>
      <c r="RM317" s="29"/>
      <c r="RN317" s="29"/>
      <c r="RO317" s="29"/>
      <c r="RP317" s="29"/>
      <c r="RQ317" s="29"/>
      <c r="RR317" s="29"/>
      <c r="RS317" s="29"/>
      <c r="RT317" s="29"/>
      <c r="RU317" s="29"/>
      <c r="RV317" s="29"/>
      <c r="RW317" s="29"/>
      <c r="RX317" s="29"/>
      <c r="RY317" s="29"/>
      <c r="RZ317" s="29"/>
      <c r="SA317" s="29"/>
      <c r="SB317" s="29"/>
      <c r="SC317" s="29"/>
      <c r="SD317" s="29"/>
      <c r="SE317" s="29"/>
      <c r="SF317" s="29"/>
      <c r="SG317" s="29"/>
      <c r="SH317" s="29"/>
      <c r="SI317" s="29"/>
      <c r="SJ317" s="29"/>
      <c r="SK317" s="29"/>
      <c r="SL317" s="29"/>
      <c r="SM317" s="29"/>
      <c r="SN317" s="29"/>
      <c r="SO317" s="29"/>
      <c r="SP317" s="29"/>
      <c r="SQ317" s="29"/>
      <c r="SR317" s="29"/>
      <c r="SS317" s="29"/>
      <c r="ST317" s="29"/>
      <c r="SU317" s="29"/>
      <c r="SV317" s="29"/>
      <c r="SW317" s="29"/>
      <c r="SX317" s="29"/>
      <c r="SY317" s="29"/>
      <c r="SZ317" s="29"/>
      <c r="TA317" s="29"/>
      <c r="TB317" s="29"/>
      <c r="TC317" s="29"/>
      <c r="TD317" s="29"/>
      <c r="TE317" s="29"/>
      <c r="TF317" s="29"/>
      <c r="TG317" s="29"/>
      <c r="TH317" s="29"/>
      <c r="TI317" s="29"/>
      <c r="TJ317" s="29"/>
      <c r="TK317" s="29"/>
      <c r="TL317" s="29"/>
      <c r="TM317" s="29"/>
      <c r="TN317" s="29"/>
      <c r="TO317" s="29"/>
      <c r="TP317" s="29"/>
      <c r="TQ317" s="29"/>
      <c r="TR317" s="29"/>
      <c r="TS317" s="29"/>
      <c r="TT317" s="29"/>
      <c r="TU317" s="29"/>
      <c r="TV317" s="29"/>
      <c r="TW317" s="29"/>
      <c r="TX317" s="29"/>
      <c r="TY317" s="29"/>
      <c r="TZ317" s="29"/>
      <c r="UA317" s="29"/>
      <c r="UB317" s="29"/>
      <c r="UC317" s="29"/>
      <c r="UD317" s="29"/>
      <c r="UE317" s="29"/>
      <c r="UF317" s="29"/>
      <c r="UG317" s="29"/>
      <c r="UH317" s="29"/>
      <c r="UI317" s="29"/>
      <c r="UJ317" s="29"/>
      <c r="UK317" s="29"/>
      <c r="UL317" s="29"/>
      <c r="UM317" s="29"/>
      <c r="UN317" s="29"/>
      <c r="UO317" s="29"/>
      <c r="UP317" s="29"/>
      <c r="UQ317" s="29"/>
      <c r="UR317" s="29"/>
      <c r="US317" s="29"/>
      <c r="UT317" s="29"/>
      <c r="UU317" s="29"/>
      <c r="UV317" s="29"/>
      <c r="UW317" s="29"/>
      <c r="UX317" s="29"/>
      <c r="UY317" s="29"/>
      <c r="UZ317" s="29"/>
      <c r="VA317" s="29"/>
      <c r="VB317" s="29"/>
      <c r="VC317" s="29"/>
      <c r="VD317" s="29"/>
      <c r="VE317" s="29"/>
      <c r="VF317" s="29"/>
      <c r="VG317" s="29"/>
      <c r="VH317" s="29"/>
      <c r="VI317" s="29"/>
      <c r="VJ317" s="29"/>
      <c r="VK317" s="29"/>
      <c r="VL317" s="29"/>
      <c r="VM317" s="29"/>
      <c r="VN317" s="29"/>
      <c r="VO317" s="29"/>
      <c r="VP317" s="29"/>
      <c r="VQ317" s="29"/>
      <c r="VR317" s="29"/>
      <c r="VS317" s="29"/>
      <c r="VT317" s="29"/>
      <c r="VU317" s="29"/>
    </row>
    <row r="318" spans="1:593" s="30" customFormat="1" ht="15.75" hidden="1" customHeight="1" x14ac:dyDescent="0.2">
      <c r="A318" s="25" t="s">
        <v>103</v>
      </c>
      <c r="B318" s="41" t="s">
        <v>831</v>
      </c>
      <c r="C318" s="26" t="s">
        <v>105</v>
      </c>
      <c r="D318" s="24" t="s">
        <v>939</v>
      </c>
      <c r="E318" s="24" t="s">
        <v>991</v>
      </c>
      <c r="F318" s="31">
        <v>37341</v>
      </c>
      <c r="G318" s="24" t="s">
        <v>150</v>
      </c>
      <c r="H318" s="24" t="s">
        <v>122</v>
      </c>
      <c r="I318" s="24">
        <v>4</v>
      </c>
      <c r="J318" s="24" t="s">
        <v>151</v>
      </c>
      <c r="K318" s="24" t="s">
        <v>152</v>
      </c>
      <c r="L318" s="27">
        <v>999900833</v>
      </c>
      <c r="M318" s="28" t="s">
        <v>112</v>
      </c>
      <c r="N318" s="28"/>
      <c r="O318" s="27"/>
      <c r="P318" s="27"/>
      <c r="Q318" s="33">
        <f t="shared" si="22"/>
        <v>0</v>
      </c>
      <c r="R318" s="34">
        <f t="shared" si="23"/>
        <v>63</v>
      </c>
      <c r="S318" s="28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7"/>
      <c r="BT318" s="27"/>
      <c r="BU318" s="27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  <c r="QQ318" s="29"/>
      <c r="QR318" s="29"/>
      <c r="QS318" s="29"/>
      <c r="QT318" s="29"/>
      <c r="QU318" s="29"/>
      <c r="QV318" s="29"/>
      <c r="QW318" s="29"/>
      <c r="QX318" s="29"/>
      <c r="QY318" s="29"/>
      <c r="QZ318" s="29"/>
      <c r="RA318" s="29"/>
      <c r="RB318" s="29"/>
      <c r="RC318" s="29"/>
      <c r="RD318" s="29"/>
      <c r="RE318" s="29"/>
      <c r="RF318" s="29"/>
      <c r="RG318" s="29"/>
      <c r="RH318" s="29"/>
      <c r="RI318" s="29"/>
      <c r="RJ318" s="29"/>
      <c r="RK318" s="29"/>
      <c r="RL318" s="29"/>
      <c r="RM318" s="29"/>
      <c r="RN318" s="29"/>
      <c r="RO318" s="29"/>
      <c r="RP318" s="29"/>
      <c r="RQ318" s="29"/>
      <c r="RR318" s="29"/>
      <c r="RS318" s="29"/>
      <c r="RT318" s="29"/>
      <c r="RU318" s="29"/>
      <c r="RV318" s="29"/>
      <c r="RW318" s="29"/>
      <c r="RX318" s="29"/>
      <c r="RY318" s="29"/>
      <c r="RZ318" s="29"/>
      <c r="SA318" s="29"/>
      <c r="SB318" s="29"/>
      <c r="SC318" s="29"/>
      <c r="SD318" s="29"/>
      <c r="SE318" s="29"/>
      <c r="SF318" s="29"/>
      <c r="SG318" s="29"/>
      <c r="SH318" s="29"/>
      <c r="SI318" s="29"/>
      <c r="SJ318" s="29"/>
      <c r="SK318" s="29"/>
      <c r="SL318" s="29"/>
      <c r="SM318" s="29"/>
      <c r="SN318" s="29"/>
      <c r="SO318" s="29"/>
      <c r="SP318" s="29"/>
      <c r="SQ318" s="29"/>
      <c r="SR318" s="29"/>
      <c r="SS318" s="29"/>
      <c r="ST318" s="29"/>
      <c r="SU318" s="29"/>
      <c r="SV318" s="29"/>
      <c r="SW318" s="29"/>
      <c r="SX318" s="29"/>
      <c r="SY318" s="29"/>
      <c r="SZ318" s="29"/>
      <c r="TA318" s="29"/>
      <c r="TB318" s="29"/>
      <c r="TC318" s="29"/>
      <c r="TD318" s="29"/>
      <c r="TE318" s="29"/>
      <c r="TF318" s="29"/>
      <c r="TG318" s="29"/>
      <c r="TH318" s="29"/>
      <c r="TI318" s="29"/>
      <c r="TJ318" s="29"/>
      <c r="TK318" s="29"/>
      <c r="TL318" s="29"/>
      <c r="TM318" s="29"/>
      <c r="TN318" s="29"/>
      <c r="TO318" s="29"/>
      <c r="TP318" s="29"/>
      <c r="TQ318" s="29"/>
      <c r="TR318" s="29"/>
      <c r="TS318" s="29"/>
      <c r="TT318" s="29"/>
      <c r="TU318" s="29"/>
      <c r="TV318" s="29"/>
      <c r="TW318" s="29"/>
      <c r="TX318" s="29"/>
      <c r="TY318" s="29"/>
      <c r="TZ318" s="29"/>
      <c r="UA318" s="29"/>
      <c r="UB318" s="29"/>
      <c r="UC318" s="29"/>
      <c r="UD318" s="29"/>
      <c r="UE318" s="29"/>
      <c r="UF318" s="29"/>
      <c r="UG318" s="29"/>
      <c r="UH318" s="29"/>
      <c r="UI318" s="29"/>
      <c r="UJ318" s="29"/>
      <c r="UK318" s="29"/>
      <c r="UL318" s="29"/>
      <c r="UM318" s="29"/>
      <c r="UN318" s="29"/>
      <c r="UO318" s="29"/>
      <c r="UP318" s="29"/>
      <c r="UQ318" s="29"/>
      <c r="UR318" s="29"/>
      <c r="US318" s="29"/>
      <c r="UT318" s="29"/>
      <c r="UU318" s="29"/>
      <c r="UV318" s="29"/>
      <c r="UW318" s="29"/>
      <c r="UX318" s="29"/>
      <c r="UY318" s="29"/>
      <c r="UZ318" s="29"/>
      <c r="VA318" s="29"/>
      <c r="VB318" s="29"/>
      <c r="VC318" s="29"/>
      <c r="VD318" s="29"/>
      <c r="VE318" s="29"/>
      <c r="VF318" s="29"/>
      <c r="VG318" s="29"/>
      <c r="VH318" s="29"/>
      <c r="VI318" s="29"/>
      <c r="VJ318" s="29"/>
      <c r="VK318" s="29"/>
      <c r="VL318" s="29"/>
      <c r="VM318" s="29"/>
      <c r="VN318" s="29"/>
      <c r="VO318" s="29"/>
      <c r="VP318" s="29"/>
      <c r="VQ318" s="29"/>
      <c r="VR318" s="29"/>
      <c r="VS318" s="29"/>
      <c r="VT318" s="29"/>
      <c r="VU318" s="29"/>
    </row>
    <row r="319" spans="1:593" s="30" customFormat="1" ht="15.75" hidden="1" customHeight="1" x14ac:dyDescent="0.2">
      <c r="A319" s="25" t="s">
        <v>103</v>
      </c>
      <c r="B319" s="41" t="s">
        <v>831</v>
      </c>
      <c r="C319" s="26" t="s">
        <v>105</v>
      </c>
      <c r="D319" s="24" t="s">
        <v>992</v>
      </c>
      <c r="E319" s="24" t="s">
        <v>993</v>
      </c>
      <c r="F319" s="31">
        <v>37371</v>
      </c>
      <c r="G319" s="24" t="s">
        <v>557</v>
      </c>
      <c r="H319" s="24" t="s">
        <v>351</v>
      </c>
      <c r="I319" s="25">
        <v>2</v>
      </c>
      <c r="J319" s="24" t="s">
        <v>618</v>
      </c>
      <c r="K319" s="24" t="s">
        <v>619</v>
      </c>
      <c r="L319" s="27">
        <v>999877510</v>
      </c>
      <c r="M319" s="28" t="s">
        <v>112</v>
      </c>
      <c r="N319" s="28"/>
      <c r="O319" s="27"/>
      <c r="P319" s="27"/>
      <c r="Q319" s="33">
        <f t="shared" si="22"/>
        <v>0</v>
      </c>
      <c r="R319" s="34">
        <f t="shared" si="23"/>
        <v>63</v>
      </c>
      <c r="S319" s="28"/>
      <c r="T319" s="27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7"/>
      <c r="BT319" s="27"/>
      <c r="BU319" s="27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  <c r="QQ319" s="29"/>
      <c r="QR319" s="29"/>
      <c r="QS319" s="29"/>
      <c r="QT319" s="29"/>
      <c r="QU319" s="29"/>
      <c r="QV319" s="29"/>
      <c r="QW319" s="29"/>
      <c r="QX319" s="29"/>
      <c r="QY319" s="29"/>
      <c r="QZ319" s="29"/>
      <c r="RA319" s="29"/>
      <c r="RB319" s="29"/>
      <c r="RC319" s="29"/>
      <c r="RD319" s="29"/>
      <c r="RE319" s="29"/>
      <c r="RF319" s="29"/>
      <c r="RG319" s="29"/>
      <c r="RH319" s="29"/>
      <c r="RI319" s="29"/>
      <c r="RJ319" s="29"/>
      <c r="RK319" s="29"/>
      <c r="RL319" s="29"/>
      <c r="RM319" s="29"/>
      <c r="RN319" s="29"/>
      <c r="RO319" s="29"/>
      <c r="RP319" s="29"/>
      <c r="RQ319" s="29"/>
      <c r="RR319" s="29"/>
      <c r="RS319" s="29"/>
      <c r="RT319" s="29"/>
      <c r="RU319" s="29"/>
      <c r="RV319" s="29"/>
      <c r="RW319" s="29"/>
      <c r="RX319" s="29"/>
      <c r="RY319" s="29"/>
      <c r="RZ319" s="29"/>
      <c r="SA319" s="29"/>
      <c r="SB319" s="29"/>
      <c r="SC319" s="29"/>
      <c r="SD319" s="29"/>
      <c r="SE319" s="29"/>
      <c r="SF319" s="29"/>
      <c r="SG319" s="29"/>
      <c r="SH319" s="29"/>
      <c r="SI319" s="29"/>
      <c r="SJ319" s="29"/>
      <c r="SK319" s="29"/>
      <c r="SL319" s="29"/>
      <c r="SM319" s="29"/>
      <c r="SN319" s="29"/>
      <c r="SO319" s="29"/>
      <c r="SP319" s="29"/>
      <c r="SQ319" s="29"/>
      <c r="SR319" s="29"/>
      <c r="SS319" s="29"/>
      <c r="ST319" s="29"/>
      <c r="SU319" s="29"/>
      <c r="SV319" s="29"/>
      <c r="SW319" s="29"/>
      <c r="SX319" s="29"/>
      <c r="SY319" s="29"/>
      <c r="SZ319" s="29"/>
      <c r="TA319" s="29"/>
      <c r="TB319" s="29"/>
      <c r="TC319" s="29"/>
      <c r="TD319" s="29"/>
      <c r="TE319" s="29"/>
      <c r="TF319" s="29"/>
      <c r="TG319" s="29"/>
      <c r="TH319" s="29"/>
      <c r="TI319" s="29"/>
      <c r="TJ319" s="29"/>
      <c r="TK319" s="29"/>
      <c r="TL319" s="29"/>
      <c r="TM319" s="29"/>
      <c r="TN319" s="29"/>
      <c r="TO319" s="29"/>
      <c r="TP319" s="29"/>
      <c r="TQ319" s="29"/>
      <c r="TR319" s="29"/>
      <c r="TS319" s="29"/>
      <c r="TT319" s="29"/>
      <c r="TU319" s="29"/>
      <c r="TV319" s="29"/>
      <c r="TW319" s="29"/>
      <c r="TX319" s="29"/>
      <c r="TY319" s="29"/>
      <c r="TZ319" s="29"/>
      <c r="UA319" s="29"/>
      <c r="UB319" s="29"/>
      <c r="UC319" s="29"/>
      <c r="UD319" s="29"/>
      <c r="UE319" s="29"/>
      <c r="UF319" s="29"/>
      <c r="UG319" s="29"/>
      <c r="UH319" s="29"/>
      <c r="UI319" s="29"/>
      <c r="UJ319" s="29"/>
      <c r="UK319" s="29"/>
      <c r="UL319" s="29"/>
      <c r="UM319" s="29"/>
      <c r="UN319" s="29"/>
      <c r="UO319" s="29"/>
      <c r="UP319" s="29"/>
      <c r="UQ319" s="29"/>
      <c r="UR319" s="29"/>
      <c r="US319" s="29"/>
      <c r="UT319" s="29"/>
      <c r="UU319" s="29"/>
      <c r="UV319" s="29"/>
      <c r="UW319" s="29"/>
      <c r="UX319" s="29"/>
      <c r="UY319" s="29"/>
      <c r="UZ319" s="29"/>
      <c r="VA319" s="29"/>
      <c r="VB319" s="29"/>
      <c r="VC319" s="29"/>
      <c r="VD319" s="29"/>
      <c r="VE319" s="29"/>
      <c r="VF319" s="29"/>
      <c r="VG319" s="29"/>
      <c r="VH319" s="29"/>
      <c r="VI319" s="29"/>
      <c r="VJ319" s="29"/>
      <c r="VK319" s="29"/>
      <c r="VL319" s="29"/>
      <c r="VM319" s="29"/>
      <c r="VN319" s="29"/>
      <c r="VO319" s="29"/>
      <c r="VP319" s="29"/>
      <c r="VQ319" s="29"/>
      <c r="VR319" s="29"/>
      <c r="VS319" s="29"/>
      <c r="VT319" s="29"/>
      <c r="VU319" s="29"/>
    </row>
    <row r="320" spans="1:593" s="30" customFormat="1" ht="15.75" hidden="1" customHeight="1" x14ac:dyDescent="0.2">
      <c r="A320" s="25" t="s">
        <v>103</v>
      </c>
      <c r="B320" s="41" t="s">
        <v>831</v>
      </c>
      <c r="C320" s="26" t="s">
        <v>105</v>
      </c>
      <c r="D320" s="24" t="s">
        <v>994</v>
      </c>
      <c r="E320" s="24" t="s">
        <v>993</v>
      </c>
      <c r="F320" s="24"/>
      <c r="G320" s="24" t="s">
        <v>995</v>
      </c>
      <c r="H320" s="24" t="s">
        <v>351</v>
      </c>
      <c r="I320" s="25">
        <v>2</v>
      </c>
      <c r="J320" s="24" t="s">
        <v>618</v>
      </c>
      <c r="K320" s="24" t="s">
        <v>619</v>
      </c>
      <c r="L320" s="27">
        <v>999877509</v>
      </c>
      <c r="M320" s="28" t="s">
        <v>112</v>
      </c>
      <c r="N320" s="28"/>
      <c r="O320" s="27"/>
      <c r="P320" s="27"/>
      <c r="Q320" s="33">
        <f t="shared" si="22"/>
        <v>0</v>
      </c>
      <c r="R320" s="34">
        <f t="shared" si="23"/>
        <v>63</v>
      </c>
      <c r="S320" s="28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7"/>
      <c r="BT320" s="27"/>
      <c r="BU320" s="27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  <c r="QQ320" s="29"/>
      <c r="QR320" s="29"/>
      <c r="QS320" s="29"/>
      <c r="QT320" s="29"/>
      <c r="QU320" s="29"/>
      <c r="QV320" s="29"/>
      <c r="QW320" s="29"/>
      <c r="QX320" s="29"/>
      <c r="QY320" s="29"/>
      <c r="QZ320" s="29"/>
      <c r="RA320" s="29"/>
      <c r="RB320" s="29"/>
      <c r="RC320" s="29"/>
      <c r="RD320" s="29"/>
      <c r="RE320" s="29"/>
      <c r="RF320" s="29"/>
      <c r="RG320" s="29"/>
      <c r="RH320" s="29"/>
      <c r="RI320" s="29"/>
      <c r="RJ320" s="29"/>
      <c r="RK320" s="29"/>
      <c r="RL320" s="29"/>
      <c r="RM320" s="29"/>
      <c r="RN320" s="29"/>
      <c r="RO320" s="29"/>
      <c r="RP320" s="29"/>
      <c r="RQ320" s="29"/>
      <c r="RR320" s="29"/>
      <c r="RS320" s="29"/>
      <c r="RT320" s="29"/>
      <c r="RU320" s="29"/>
      <c r="RV320" s="29"/>
      <c r="RW320" s="29"/>
      <c r="RX320" s="29"/>
      <c r="RY320" s="29"/>
      <c r="RZ320" s="29"/>
      <c r="SA320" s="29"/>
      <c r="SB320" s="29"/>
      <c r="SC320" s="29"/>
      <c r="SD320" s="29"/>
      <c r="SE320" s="29"/>
      <c r="SF320" s="29"/>
      <c r="SG320" s="29"/>
      <c r="SH320" s="29"/>
      <c r="SI320" s="29"/>
      <c r="SJ320" s="29"/>
      <c r="SK320" s="29"/>
      <c r="SL320" s="29"/>
      <c r="SM320" s="29"/>
      <c r="SN320" s="29"/>
      <c r="SO320" s="29"/>
      <c r="SP320" s="29"/>
      <c r="SQ320" s="29"/>
      <c r="SR320" s="29"/>
      <c r="SS320" s="29"/>
      <c r="ST320" s="29"/>
      <c r="SU320" s="29"/>
      <c r="SV320" s="29"/>
      <c r="SW320" s="29"/>
      <c r="SX320" s="29"/>
      <c r="SY320" s="29"/>
      <c r="SZ320" s="29"/>
      <c r="TA320" s="29"/>
      <c r="TB320" s="29"/>
      <c r="TC320" s="29"/>
      <c r="TD320" s="29"/>
      <c r="TE320" s="29"/>
      <c r="TF320" s="29"/>
      <c r="TG320" s="29"/>
      <c r="TH320" s="29"/>
      <c r="TI320" s="29"/>
      <c r="TJ320" s="29"/>
      <c r="TK320" s="29"/>
      <c r="TL320" s="29"/>
      <c r="TM320" s="29"/>
      <c r="TN320" s="29"/>
      <c r="TO320" s="29"/>
      <c r="TP320" s="29"/>
      <c r="TQ320" s="29"/>
      <c r="TR320" s="29"/>
      <c r="TS320" s="29"/>
      <c r="TT320" s="29"/>
      <c r="TU320" s="29"/>
      <c r="TV320" s="29"/>
      <c r="TW320" s="29"/>
      <c r="TX320" s="29"/>
      <c r="TY320" s="29"/>
      <c r="TZ320" s="29"/>
      <c r="UA320" s="29"/>
      <c r="UB320" s="29"/>
      <c r="UC320" s="29"/>
      <c r="UD320" s="29"/>
      <c r="UE320" s="29"/>
      <c r="UF320" s="29"/>
      <c r="UG320" s="29"/>
      <c r="UH320" s="29"/>
      <c r="UI320" s="29"/>
      <c r="UJ320" s="29"/>
      <c r="UK320" s="29"/>
      <c r="UL320" s="29"/>
      <c r="UM320" s="29"/>
      <c r="UN320" s="29"/>
      <c r="UO320" s="29"/>
      <c r="UP320" s="29"/>
      <c r="UQ320" s="29"/>
      <c r="UR320" s="29"/>
      <c r="US320" s="29"/>
      <c r="UT320" s="29"/>
      <c r="UU320" s="29"/>
      <c r="UV320" s="29"/>
      <c r="UW320" s="29"/>
      <c r="UX320" s="29"/>
      <c r="UY320" s="29"/>
      <c r="UZ320" s="29"/>
      <c r="VA320" s="29"/>
      <c r="VB320" s="29"/>
      <c r="VC320" s="29"/>
      <c r="VD320" s="29"/>
      <c r="VE320" s="29"/>
      <c r="VF320" s="29"/>
      <c r="VG320" s="29"/>
      <c r="VH320" s="29"/>
      <c r="VI320" s="29"/>
      <c r="VJ320" s="29"/>
      <c r="VK320" s="29"/>
      <c r="VL320" s="29"/>
      <c r="VM320" s="29"/>
      <c r="VN320" s="29"/>
      <c r="VO320" s="29"/>
      <c r="VP320" s="29"/>
      <c r="VQ320" s="29"/>
      <c r="VR320" s="29"/>
      <c r="VS320" s="29"/>
      <c r="VT320" s="29"/>
      <c r="VU320" s="29"/>
    </row>
    <row r="321" spans="1:593" s="30" customFormat="1" ht="15.75" hidden="1" customHeight="1" x14ac:dyDescent="0.2">
      <c r="A321" s="25" t="s">
        <v>103</v>
      </c>
      <c r="B321" s="41" t="s">
        <v>831</v>
      </c>
      <c r="C321" s="26" t="s">
        <v>105</v>
      </c>
      <c r="D321" s="24" t="s">
        <v>800</v>
      </c>
      <c r="E321" s="24" t="s">
        <v>996</v>
      </c>
      <c r="F321" s="31">
        <v>37181</v>
      </c>
      <c r="G321" s="24" t="s">
        <v>997</v>
      </c>
      <c r="H321" s="24" t="s">
        <v>310</v>
      </c>
      <c r="I321" s="24">
        <v>5</v>
      </c>
      <c r="J321" s="24" t="s">
        <v>998</v>
      </c>
      <c r="K321" s="24" t="s">
        <v>999</v>
      </c>
      <c r="L321" s="27">
        <v>999885229</v>
      </c>
      <c r="M321" s="28" t="s">
        <v>112</v>
      </c>
      <c r="N321" s="28"/>
      <c r="O321" s="27"/>
      <c r="P321" s="27"/>
      <c r="Q321" s="33">
        <f t="shared" si="22"/>
        <v>0</v>
      </c>
      <c r="R321" s="34">
        <f t="shared" si="23"/>
        <v>63</v>
      </c>
      <c r="S321" s="28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7"/>
      <c r="BT321" s="27"/>
      <c r="BU321" s="27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  <c r="QQ321" s="29"/>
      <c r="QR321" s="29"/>
      <c r="QS321" s="29"/>
      <c r="QT321" s="29"/>
      <c r="QU321" s="29"/>
      <c r="QV321" s="29"/>
      <c r="QW321" s="29"/>
      <c r="QX321" s="29"/>
      <c r="QY321" s="29"/>
      <c r="QZ321" s="29"/>
      <c r="RA321" s="29"/>
      <c r="RB321" s="29"/>
      <c r="RC321" s="29"/>
      <c r="RD321" s="29"/>
      <c r="RE321" s="29"/>
      <c r="RF321" s="29"/>
      <c r="RG321" s="29"/>
      <c r="RH321" s="29"/>
      <c r="RI321" s="29"/>
      <c r="RJ321" s="29"/>
      <c r="RK321" s="29"/>
      <c r="RL321" s="29"/>
      <c r="RM321" s="29"/>
      <c r="RN321" s="29"/>
      <c r="RO321" s="29"/>
      <c r="RP321" s="29"/>
      <c r="RQ321" s="29"/>
      <c r="RR321" s="29"/>
      <c r="RS321" s="29"/>
      <c r="RT321" s="29"/>
      <c r="RU321" s="29"/>
      <c r="RV321" s="29"/>
      <c r="RW321" s="29"/>
      <c r="RX321" s="29"/>
      <c r="RY321" s="29"/>
      <c r="RZ321" s="29"/>
      <c r="SA321" s="29"/>
      <c r="SB321" s="29"/>
      <c r="SC321" s="29"/>
      <c r="SD321" s="29"/>
      <c r="SE321" s="29"/>
      <c r="SF321" s="29"/>
      <c r="SG321" s="29"/>
      <c r="SH321" s="29"/>
      <c r="SI321" s="29"/>
      <c r="SJ321" s="29"/>
      <c r="SK321" s="29"/>
      <c r="SL321" s="29"/>
      <c r="SM321" s="29"/>
      <c r="SN321" s="29"/>
      <c r="SO321" s="29"/>
      <c r="SP321" s="29"/>
      <c r="SQ321" s="29"/>
      <c r="SR321" s="29"/>
      <c r="SS321" s="29"/>
      <c r="ST321" s="29"/>
      <c r="SU321" s="29"/>
      <c r="SV321" s="29"/>
      <c r="SW321" s="29"/>
      <c r="SX321" s="29"/>
      <c r="SY321" s="29"/>
      <c r="SZ321" s="29"/>
      <c r="TA321" s="29"/>
      <c r="TB321" s="29"/>
      <c r="TC321" s="29"/>
      <c r="TD321" s="29"/>
      <c r="TE321" s="29"/>
      <c r="TF321" s="29"/>
      <c r="TG321" s="29"/>
      <c r="TH321" s="29"/>
      <c r="TI321" s="29"/>
      <c r="TJ321" s="29"/>
      <c r="TK321" s="29"/>
      <c r="TL321" s="29"/>
      <c r="TM321" s="29"/>
      <c r="TN321" s="29"/>
      <c r="TO321" s="29"/>
      <c r="TP321" s="29"/>
      <c r="TQ321" s="29"/>
      <c r="TR321" s="29"/>
      <c r="TS321" s="29"/>
      <c r="TT321" s="29"/>
      <c r="TU321" s="29"/>
      <c r="TV321" s="29"/>
      <c r="TW321" s="29"/>
      <c r="TX321" s="29"/>
      <c r="TY321" s="29"/>
      <c r="TZ321" s="29"/>
      <c r="UA321" s="29"/>
      <c r="UB321" s="29"/>
      <c r="UC321" s="29"/>
      <c r="UD321" s="29"/>
      <c r="UE321" s="29"/>
      <c r="UF321" s="29"/>
      <c r="UG321" s="29"/>
      <c r="UH321" s="29"/>
      <c r="UI321" s="29"/>
      <c r="UJ321" s="29"/>
      <c r="UK321" s="29"/>
      <c r="UL321" s="29"/>
      <c r="UM321" s="29"/>
      <c r="UN321" s="29"/>
      <c r="UO321" s="29"/>
      <c r="UP321" s="29"/>
      <c r="UQ321" s="29"/>
      <c r="UR321" s="29"/>
      <c r="US321" s="29"/>
      <c r="UT321" s="29"/>
      <c r="UU321" s="29"/>
      <c r="UV321" s="29"/>
      <c r="UW321" s="29"/>
      <c r="UX321" s="29"/>
      <c r="UY321" s="29"/>
      <c r="UZ321" s="29"/>
      <c r="VA321" s="29"/>
      <c r="VB321" s="29"/>
      <c r="VC321" s="29"/>
      <c r="VD321" s="29"/>
      <c r="VE321" s="29"/>
      <c r="VF321" s="29"/>
      <c r="VG321" s="29"/>
      <c r="VH321" s="29"/>
      <c r="VI321" s="29"/>
      <c r="VJ321" s="29"/>
      <c r="VK321" s="29"/>
      <c r="VL321" s="29"/>
      <c r="VM321" s="29"/>
      <c r="VN321" s="29"/>
      <c r="VO321" s="29"/>
      <c r="VP321" s="29"/>
      <c r="VQ321" s="29"/>
      <c r="VR321" s="29"/>
      <c r="VS321" s="29"/>
      <c r="VT321" s="29"/>
      <c r="VU321" s="29"/>
    </row>
    <row r="322" spans="1:593" s="30" customFormat="1" ht="15.75" hidden="1" customHeight="1" x14ac:dyDescent="0.2">
      <c r="A322" s="25" t="s">
        <v>103</v>
      </c>
      <c r="B322" s="41" t="s">
        <v>831</v>
      </c>
      <c r="C322" s="26" t="s">
        <v>105</v>
      </c>
      <c r="D322" s="24" t="s">
        <v>983</v>
      </c>
      <c r="E322" s="24" t="s">
        <v>1000</v>
      </c>
      <c r="F322" s="31">
        <v>37264</v>
      </c>
      <c r="G322" s="24" t="s">
        <v>1001</v>
      </c>
      <c r="H322" s="24" t="s">
        <v>116</v>
      </c>
      <c r="I322" s="25">
        <v>2</v>
      </c>
      <c r="J322" s="24" t="s">
        <v>1002</v>
      </c>
      <c r="K322" s="24" t="s">
        <v>1003</v>
      </c>
      <c r="L322" s="27">
        <v>999864951</v>
      </c>
      <c r="M322" s="28" t="s">
        <v>112</v>
      </c>
      <c r="N322" s="28"/>
      <c r="O322" s="27"/>
      <c r="P322" s="27"/>
      <c r="Q322" s="33">
        <f t="shared" si="22"/>
        <v>0</v>
      </c>
      <c r="R322" s="34">
        <f t="shared" si="23"/>
        <v>63</v>
      </c>
      <c r="S322" s="28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7"/>
      <c r="BT322" s="27"/>
      <c r="BU322" s="27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  <c r="QQ322" s="29"/>
      <c r="QR322" s="29"/>
      <c r="QS322" s="29"/>
      <c r="QT322" s="29"/>
      <c r="QU322" s="29"/>
      <c r="QV322" s="29"/>
      <c r="QW322" s="29"/>
      <c r="QX322" s="29"/>
      <c r="QY322" s="29"/>
      <c r="QZ322" s="29"/>
      <c r="RA322" s="29"/>
      <c r="RB322" s="29"/>
      <c r="RC322" s="29"/>
      <c r="RD322" s="29"/>
      <c r="RE322" s="29"/>
      <c r="RF322" s="29"/>
      <c r="RG322" s="29"/>
      <c r="RH322" s="29"/>
      <c r="RI322" s="29"/>
      <c r="RJ322" s="29"/>
      <c r="RK322" s="29"/>
      <c r="RL322" s="29"/>
      <c r="RM322" s="29"/>
      <c r="RN322" s="29"/>
      <c r="RO322" s="29"/>
      <c r="RP322" s="29"/>
      <c r="RQ322" s="29"/>
      <c r="RR322" s="29"/>
      <c r="RS322" s="29"/>
      <c r="RT322" s="29"/>
      <c r="RU322" s="29"/>
      <c r="RV322" s="29"/>
      <c r="RW322" s="29"/>
      <c r="RX322" s="29"/>
      <c r="RY322" s="29"/>
      <c r="RZ322" s="29"/>
      <c r="SA322" s="29"/>
      <c r="SB322" s="29"/>
      <c r="SC322" s="29"/>
      <c r="SD322" s="29"/>
      <c r="SE322" s="29"/>
      <c r="SF322" s="29"/>
      <c r="SG322" s="29"/>
      <c r="SH322" s="29"/>
      <c r="SI322" s="29"/>
      <c r="SJ322" s="29"/>
      <c r="SK322" s="29"/>
      <c r="SL322" s="29"/>
      <c r="SM322" s="29"/>
      <c r="SN322" s="29"/>
      <c r="SO322" s="29"/>
      <c r="SP322" s="29"/>
      <c r="SQ322" s="29"/>
      <c r="SR322" s="29"/>
      <c r="SS322" s="29"/>
      <c r="ST322" s="29"/>
      <c r="SU322" s="29"/>
      <c r="SV322" s="29"/>
      <c r="SW322" s="29"/>
      <c r="SX322" s="29"/>
      <c r="SY322" s="29"/>
      <c r="SZ322" s="29"/>
      <c r="TA322" s="29"/>
      <c r="TB322" s="29"/>
      <c r="TC322" s="29"/>
      <c r="TD322" s="29"/>
      <c r="TE322" s="29"/>
      <c r="TF322" s="29"/>
      <c r="TG322" s="29"/>
      <c r="TH322" s="29"/>
      <c r="TI322" s="29"/>
      <c r="TJ322" s="29"/>
      <c r="TK322" s="29"/>
      <c r="TL322" s="29"/>
      <c r="TM322" s="29"/>
      <c r="TN322" s="29"/>
      <c r="TO322" s="29"/>
      <c r="TP322" s="29"/>
      <c r="TQ322" s="29"/>
      <c r="TR322" s="29"/>
      <c r="TS322" s="29"/>
      <c r="TT322" s="29"/>
      <c r="TU322" s="29"/>
      <c r="TV322" s="29"/>
      <c r="TW322" s="29"/>
      <c r="TX322" s="29"/>
      <c r="TY322" s="29"/>
      <c r="TZ322" s="29"/>
      <c r="UA322" s="29"/>
      <c r="UB322" s="29"/>
      <c r="UC322" s="29"/>
      <c r="UD322" s="29"/>
      <c r="UE322" s="29"/>
      <c r="UF322" s="29"/>
      <c r="UG322" s="29"/>
      <c r="UH322" s="29"/>
      <c r="UI322" s="29"/>
      <c r="UJ322" s="29"/>
      <c r="UK322" s="29"/>
      <c r="UL322" s="29"/>
      <c r="UM322" s="29"/>
      <c r="UN322" s="29"/>
      <c r="UO322" s="29"/>
      <c r="UP322" s="29"/>
      <c r="UQ322" s="29"/>
      <c r="UR322" s="29"/>
      <c r="US322" s="29"/>
      <c r="UT322" s="29"/>
      <c r="UU322" s="29"/>
      <c r="UV322" s="29"/>
      <c r="UW322" s="29"/>
      <c r="UX322" s="29"/>
      <c r="UY322" s="29"/>
      <c r="UZ322" s="29"/>
      <c r="VA322" s="29"/>
      <c r="VB322" s="29"/>
      <c r="VC322" s="29"/>
      <c r="VD322" s="29"/>
      <c r="VE322" s="29"/>
      <c r="VF322" s="29"/>
      <c r="VG322" s="29"/>
      <c r="VH322" s="29"/>
      <c r="VI322" s="29"/>
      <c r="VJ322" s="29"/>
      <c r="VK322" s="29"/>
      <c r="VL322" s="29"/>
      <c r="VM322" s="29"/>
      <c r="VN322" s="29"/>
      <c r="VO322" s="29"/>
      <c r="VP322" s="29"/>
      <c r="VQ322" s="29"/>
      <c r="VR322" s="29"/>
      <c r="VS322" s="29"/>
      <c r="VT322" s="29"/>
      <c r="VU322" s="29"/>
    </row>
    <row r="323" spans="1:593" s="30" customFormat="1" ht="15.75" hidden="1" customHeight="1" x14ac:dyDescent="0.2">
      <c r="A323" s="25" t="s">
        <v>103</v>
      </c>
      <c r="B323" s="41" t="s">
        <v>831</v>
      </c>
      <c r="C323" s="26" t="s">
        <v>105</v>
      </c>
      <c r="D323" s="24" t="s">
        <v>1004</v>
      </c>
      <c r="E323" s="24" t="s">
        <v>1005</v>
      </c>
      <c r="F323" s="24"/>
      <c r="G323" s="24" t="s">
        <v>1006</v>
      </c>
      <c r="H323" s="24" t="s">
        <v>1007</v>
      </c>
      <c r="I323" s="24">
        <v>1</v>
      </c>
      <c r="J323" s="24" t="s">
        <v>895</v>
      </c>
      <c r="K323" s="24" t="s">
        <v>896</v>
      </c>
      <c r="L323" s="27">
        <v>999852140</v>
      </c>
      <c r="M323" s="28" t="s">
        <v>112</v>
      </c>
      <c r="N323" s="28"/>
      <c r="O323" s="27"/>
      <c r="P323" s="27"/>
      <c r="Q323" s="33">
        <f t="shared" si="22"/>
        <v>0</v>
      </c>
      <c r="R323" s="34">
        <f t="shared" si="23"/>
        <v>63</v>
      </c>
      <c r="S323" s="28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7"/>
      <c r="BT323" s="27"/>
      <c r="BU323" s="27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  <c r="QQ323" s="29"/>
      <c r="QR323" s="29"/>
      <c r="QS323" s="29"/>
      <c r="QT323" s="29"/>
      <c r="QU323" s="29"/>
      <c r="QV323" s="29"/>
      <c r="QW323" s="29"/>
      <c r="QX323" s="29"/>
      <c r="QY323" s="29"/>
      <c r="QZ323" s="29"/>
      <c r="RA323" s="29"/>
      <c r="RB323" s="29"/>
      <c r="RC323" s="29"/>
      <c r="RD323" s="29"/>
      <c r="RE323" s="29"/>
      <c r="RF323" s="29"/>
      <c r="RG323" s="29"/>
      <c r="RH323" s="29"/>
      <c r="RI323" s="29"/>
      <c r="RJ323" s="29"/>
      <c r="RK323" s="29"/>
      <c r="RL323" s="29"/>
      <c r="RM323" s="29"/>
      <c r="RN323" s="29"/>
      <c r="RO323" s="29"/>
      <c r="RP323" s="29"/>
      <c r="RQ323" s="29"/>
      <c r="RR323" s="29"/>
      <c r="RS323" s="29"/>
      <c r="RT323" s="29"/>
      <c r="RU323" s="29"/>
      <c r="RV323" s="29"/>
      <c r="RW323" s="29"/>
      <c r="RX323" s="29"/>
      <c r="RY323" s="29"/>
      <c r="RZ323" s="29"/>
      <c r="SA323" s="29"/>
      <c r="SB323" s="29"/>
      <c r="SC323" s="29"/>
      <c r="SD323" s="29"/>
      <c r="SE323" s="29"/>
      <c r="SF323" s="29"/>
      <c r="SG323" s="29"/>
      <c r="SH323" s="29"/>
      <c r="SI323" s="29"/>
      <c r="SJ323" s="29"/>
      <c r="SK323" s="29"/>
      <c r="SL323" s="29"/>
      <c r="SM323" s="29"/>
      <c r="SN323" s="29"/>
      <c r="SO323" s="29"/>
      <c r="SP323" s="29"/>
      <c r="SQ323" s="29"/>
      <c r="SR323" s="29"/>
      <c r="SS323" s="29"/>
      <c r="ST323" s="29"/>
      <c r="SU323" s="29"/>
      <c r="SV323" s="29"/>
      <c r="SW323" s="29"/>
      <c r="SX323" s="29"/>
      <c r="SY323" s="29"/>
      <c r="SZ323" s="29"/>
      <c r="TA323" s="29"/>
      <c r="TB323" s="29"/>
      <c r="TC323" s="29"/>
      <c r="TD323" s="29"/>
      <c r="TE323" s="29"/>
      <c r="TF323" s="29"/>
      <c r="TG323" s="29"/>
      <c r="TH323" s="29"/>
      <c r="TI323" s="29"/>
      <c r="TJ323" s="29"/>
      <c r="TK323" s="29"/>
      <c r="TL323" s="29"/>
      <c r="TM323" s="29"/>
      <c r="TN323" s="29"/>
      <c r="TO323" s="29"/>
      <c r="TP323" s="29"/>
      <c r="TQ323" s="29"/>
      <c r="TR323" s="29"/>
      <c r="TS323" s="29"/>
      <c r="TT323" s="29"/>
      <c r="TU323" s="29"/>
      <c r="TV323" s="29"/>
      <c r="TW323" s="29"/>
      <c r="TX323" s="29"/>
      <c r="TY323" s="29"/>
      <c r="TZ323" s="29"/>
      <c r="UA323" s="29"/>
      <c r="UB323" s="29"/>
      <c r="UC323" s="29"/>
      <c r="UD323" s="29"/>
      <c r="UE323" s="29"/>
      <c r="UF323" s="29"/>
      <c r="UG323" s="29"/>
      <c r="UH323" s="29"/>
      <c r="UI323" s="29"/>
      <c r="UJ323" s="29"/>
      <c r="UK323" s="29"/>
      <c r="UL323" s="29"/>
      <c r="UM323" s="29"/>
      <c r="UN323" s="29"/>
      <c r="UO323" s="29"/>
      <c r="UP323" s="29"/>
      <c r="UQ323" s="29"/>
      <c r="UR323" s="29"/>
      <c r="US323" s="29"/>
      <c r="UT323" s="29"/>
      <c r="UU323" s="29"/>
      <c r="UV323" s="29"/>
      <c r="UW323" s="29"/>
      <c r="UX323" s="29"/>
      <c r="UY323" s="29"/>
      <c r="UZ323" s="29"/>
      <c r="VA323" s="29"/>
      <c r="VB323" s="29"/>
      <c r="VC323" s="29"/>
      <c r="VD323" s="29"/>
      <c r="VE323" s="29"/>
      <c r="VF323" s="29"/>
      <c r="VG323" s="29"/>
      <c r="VH323" s="29"/>
      <c r="VI323" s="29"/>
      <c r="VJ323" s="29"/>
      <c r="VK323" s="29"/>
      <c r="VL323" s="29"/>
      <c r="VM323" s="29"/>
      <c r="VN323" s="29"/>
      <c r="VO323" s="29"/>
      <c r="VP323" s="29"/>
      <c r="VQ323" s="29"/>
      <c r="VR323" s="29"/>
      <c r="VS323" s="29"/>
      <c r="VT323" s="29"/>
      <c r="VU323" s="29"/>
    </row>
    <row r="324" spans="1:593" s="30" customFormat="1" ht="15.75" hidden="1" customHeight="1" x14ac:dyDescent="0.2">
      <c r="A324" s="25" t="s">
        <v>103</v>
      </c>
      <c r="B324" s="41" t="s">
        <v>831</v>
      </c>
      <c r="C324" s="26" t="s">
        <v>105</v>
      </c>
      <c r="D324" s="24" t="s">
        <v>1008</v>
      </c>
      <c r="E324" s="24" t="s">
        <v>1009</v>
      </c>
      <c r="F324" s="24"/>
      <c r="G324" s="24" t="s">
        <v>1006</v>
      </c>
      <c r="H324" s="24" t="s">
        <v>1007</v>
      </c>
      <c r="I324" s="24">
        <v>1</v>
      </c>
      <c r="J324" s="24" t="s">
        <v>1010</v>
      </c>
      <c r="K324" s="24"/>
      <c r="L324" s="27">
        <v>999887924</v>
      </c>
      <c r="M324" s="28" t="s">
        <v>112</v>
      </c>
      <c r="N324" s="28"/>
      <c r="O324" s="27"/>
      <c r="P324" s="27"/>
      <c r="Q324" s="33">
        <f t="shared" si="22"/>
        <v>0</v>
      </c>
      <c r="R324" s="34">
        <f t="shared" si="23"/>
        <v>63</v>
      </c>
      <c r="S324" s="28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7"/>
      <c r="BT324" s="27"/>
      <c r="BU324" s="27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  <c r="QQ324" s="29"/>
      <c r="QR324" s="29"/>
      <c r="QS324" s="29"/>
      <c r="QT324" s="29"/>
      <c r="QU324" s="29"/>
      <c r="QV324" s="29"/>
      <c r="QW324" s="29"/>
      <c r="QX324" s="29"/>
      <c r="QY324" s="29"/>
      <c r="QZ324" s="29"/>
      <c r="RA324" s="29"/>
      <c r="RB324" s="29"/>
      <c r="RC324" s="29"/>
      <c r="RD324" s="29"/>
      <c r="RE324" s="29"/>
      <c r="RF324" s="29"/>
      <c r="RG324" s="29"/>
      <c r="RH324" s="29"/>
      <c r="RI324" s="29"/>
      <c r="RJ324" s="29"/>
      <c r="RK324" s="29"/>
      <c r="RL324" s="29"/>
      <c r="RM324" s="29"/>
      <c r="RN324" s="29"/>
      <c r="RO324" s="29"/>
      <c r="RP324" s="29"/>
      <c r="RQ324" s="29"/>
      <c r="RR324" s="29"/>
      <c r="RS324" s="29"/>
      <c r="RT324" s="29"/>
      <c r="RU324" s="29"/>
      <c r="RV324" s="29"/>
      <c r="RW324" s="29"/>
      <c r="RX324" s="29"/>
      <c r="RY324" s="29"/>
      <c r="RZ324" s="29"/>
      <c r="SA324" s="29"/>
      <c r="SB324" s="29"/>
      <c r="SC324" s="29"/>
      <c r="SD324" s="29"/>
      <c r="SE324" s="29"/>
      <c r="SF324" s="29"/>
      <c r="SG324" s="29"/>
      <c r="SH324" s="29"/>
      <c r="SI324" s="29"/>
      <c r="SJ324" s="29"/>
      <c r="SK324" s="29"/>
      <c r="SL324" s="29"/>
      <c r="SM324" s="29"/>
      <c r="SN324" s="29"/>
      <c r="SO324" s="29"/>
      <c r="SP324" s="29"/>
      <c r="SQ324" s="29"/>
      <c r="SR324" s="29"/>
      <c r="SS324" s="29"/>
      <c r="ST324" s="29"/>
      <c r="SU324" s="29"/>
      <c r="SV324" s="29"/>
      <c r="SW324" s="29"/>
      <c r="SX324" s="29"/>
      <c r="SY324" s="29"/>
      <c r="SZ324" s="29"/>
      <c r="TA324" s="29"/>
      <c r="TB324" s="29"/>
      <c r="TC324" s="29"/>
      <c r="TD324" s="29"/>
      <c r="TE324" s="29"/>
      <c r="TF324" s="29"/>
      <c r="TG324" s="29"/>
      <c r="TH324" s="29"/>
      <c r="TI324" s="29"/>
      <c r="TJ324" s="29"/>
      <c r="TK324" s="29"/>
      <c r="TL324" s="29"/>
      <c r="TM324" s="29"/>
      <c r="TN324" s="29"/>
      <c r="TO324" s="29"/>
      <c r="TP324" s="29"/>
      <c r="TQ324" s="29"/>
      <c r="TR324" s="29"/>
      <c r="TS324" s="29"/>
      <c r="TT324" s="29"/>
      <c r="TU324" s="29"/>
      <c r="TV324" s="29"/>
      <c r="TW324" s="29"/>
      <c r="TX324" s="29"/>
      <c r="TY324" s="29"/>
      <c r="TZ324" s="29"/>
      <c r="UA324" s="29"/>
      <c r="UB324" s="29"/>
      <c r="UC324" s="29"/>
      <c r="UD324" s="29"/>
      <c r="UE324" s="29"/>
      <c r="UF324" s="29"/>
      <c r="UG324" s="29"/>
      <c r="UH324" s="29"/>
      <c r="UI324" s="29"/>
      <c r="UJ324" s="29"/>
      <c r="UK324" s="29"/>
      <c r="UL324" s="29"/>
      <c r="UM324" s="29"/>
      <c r="UN324" s="29"/>
      <c r="UO324" s="29"/>
      <c r="UP324" s="29"/>
      <c r="UQ324" s="29"/>
      <c r="UR324" s="29"/>
      <c r="US324" s="29"/>
      <c r="UT324" s="29"/>
      <c r="UU324" s="29"/>
      <c r="UV324" s="29"/>
      <c r="UW324" s="29"/>
      <c r="UX324" s="29"/>
      <c r="UY324" s="29"/>
      <c r="UZ324" s="29"/>
      <c r="VA324" s="29"/>
      <c r="VB324" s="29"/>
      <c r="VC324" s="29"/>
      <c r="VD324" s="29"/>
      <c r="VE324" s="29"/>
      <c r="VF324" s="29"/>
      <c r="VG324" s="29"/>
      <c r="VH324" s="29"/>
      <c r="VI324" s="29"/>
      <c r="VJ324" s="29"/>
      <c r="VK324" s="29"/>
      <c r="VL324" s="29"/>
      <c r="VM324" s="29"/>
      <c r="VN324" s="29"/>
      <c r="VO324" s="29"/>
      <c r="VP324" s="29"/>
      <c r="VQ324" s="29"/>
      <c r="VR324" s="29"/>
      <c r="VS324" s="29"/>
      <c r="VT324" s="29"/>
      <c r="VU324" s="29"/>
    </row>
    <row r="325" spans="1:593" s="30" customFormat="1" ht="15.75" hidden="1" customHeight="1" x14ac:dyDescent="0.2">
      <c r="A325" s="25" t="s">
        <v>103</v>
      </c>
      <c r="B325" s="41" t="s">
        <v>831</v>
      </c>
      <c r="C325" s="26" t="s">
        <v>105</v>
      </c>
      <c r="D325" s="24" t="s">
        <v>631</v>
      </c>
      <c r="E325" s="24" t="s">
        <v>1011</v>
      </c>
      <c r="F325" s="24"/>
      <c r="G325" s="24" t="s">
        <v>1012</v>
      </c>
      <c r="H325" s="24" t="s">
        <v>269</v>
      </c>
      <c r="I325" s="24">
        <v>3</v>
      </c>
      <c r="J325" s="24" t="s">
        <v>1013</v>
      </c>
      <c r="K325" s="24" t="s">
        <v>1014</v>
      </c>
      <c r="L325" s="27">
        <v>999798285</v>
      </c>
      <c r="M325" s="28" t="s">
        <v>112</v>
      </c>
      <c r="N325" s="28"/>
      <c r="O325" s="27"/>
      <c r="P325" s="27"/>
      <c r="Q325" s="33">
        <f t="shared" si="22"/>
        <v>0</v>
      </c>
      <c r="R325" s="34">
        <f t="shared" si="23"/>
        <v>63</v>
      </c>
      <c r="S325" s="28"/>
      <c r="T325" s="27"/>
      <c r="U325" s="27"/>
      <c r="V325" s="29"/>
      <c r="W325" s="27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7"/>
      <c r="BT325" s="27"/>
      <c r="BU325" s="27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  <c r="QQ325" s="29"/>
      <c r="QR325" s="29"/>
      <c r="QS325" s="29"/>
      <c r="QT325" s="29"/>
      <c r="QU325" s="29"/>
      <c r="QV325" s="29"/>
      <c r="QW325" s="29"/>
      <c r="QX325" s="29"/>
      <c r="QY325" s="29"/>
      <c r="QZ325" s="29"/>
      <c r="RA325" s="29"/>
      <c r="RB325" s="29"/>
      <c r="RC325" s="29"/>
      <c r="RD325" s="29"/>
      <c r="RE325" s="29"/>
      <c r="RF325" s="29"/>
      <c r="RG325" s="29"/>
      <c r="RH325" s="29"/>
      <c r="RI325" s="29"/>
      <c r="RJ325" s="29"/>
      <c r="RK325" s="29"/>
      <c r="RL325" s="29"/>
      <c r="RM325" s="29"/>
      <c r="RN325" s="29"/>
      <c r="RO325" s="29"/>
      <c r="RP325" s="29"/>
      <c r="RQ325" s="29"/>
      <c r="RR325" s="29"/>
      <c r="RS325" s="29"/>
      <c r="RT325" s="29"/>
      <c r="RU325" s="29"/>
      <c r="RV325" s="29"/>
      <c r="RW325" s="29"/>
      <c r="RX325" s="29"/>
      <c r="RY325" s="29"/>
      <c r="RZ325" s="29"/>
      <c r="SA325" s="29"/>
      <c r="SB325" s="29"/>
      <c r="SC325" s="29"/>
      <c r="SD325" s="29"/>
      <c r="SE325" s="29"/>
      <c r="SF325" s="29"/>
      <c r="SG325" s="29"/>
      <c r="SH325" s="29"/>
      <c r="SI325" s="29"/>
      <c r="SJ325" s="29"/>
      <c r="SK325" s="29"/>
      <c r="SL325" s="29"/>
      <c r="SM325" s="29"/>
      <c r="SN325" s="29"/>
      <c r="SO325" s="29"/>
      <c r="SP325" s="29"/>
      <c r="SQ325" s="29"/>
      <c r="SR325" s="29"/>
      <c r="SS325" s="29"/>
      <c r="ST325" s="29"/>
      <c r="SU325" s="29"/>
      <c r="SV325" s="29"/>
      <c r="SW325" s="29"/>
      <c r="SX325" s="29"/>
      <c r="SY325" s="29"/>
      <c r="SZ325" s="29"/>
      <c r="TA325" s="29"/>
      <c r="TB325" s="29"/>
      <c r="TC325" s="29"/>
      <c r="TD325" s="29"/>
      <c r="TE325" s="29"/>
      <c r="TF325" s="29"/>
      <c r="TG325" s="29"/>
      <c r="TH325" s="29"/>
      <c r="TI325" s="29"/>
      <c r="TJ325" s="29"/>
      <c r="TK325" s="29"/>
      <c r="TL325" s="29"/>
      <c r="TM325" s="29"/>
      <c r="TN325" s="29"/>
      <c r="TO325" s="29"/>
      <c r="TP325" s="29"/>
      <c r="TQ325" s="29"/>
      <c r="TR325" s="29"/>
      <c r="TS325" s="29"/>
      <c r="TT325" s="29"/>
      <c r="TU325" s="29"/>
      <c r="TV325" s="29"/>
      <c r="TW325" s="29"/>
      <c r="TX325" s="29"/>
      <c r="TY325" s="29"/>
      <c r="TZ325" s="29"/>
      <c r="UA325" s="29"/>
      <c r="UB325" s="29"/>
      <c r="UC325" s="29"/>
      <c r="UD325" s="29"/>
      <c r="UE325" s="29"/>
      <c r="UF325" s="29"/>
      <c r="UG325" s="29"/>
      <c r="UH325" s="29"/>
      <c r="UI325" s="29"/>
      <c r="UJ325" s="29"/>
      <c r="UK325" s="29"/>
      <c r="UL325" s="29"/>
      <c r="UM325" s="29"/>
      <c r="UN325" s="29"/>
      <c r="UO325" s="29"/>
      <c r="UP325" s="29"/>
      <c r="UQ325" s="29"/>
      <c r="UR325" s="29"/>
      <c r="US325" s="29"/>
      <c r="UT325" s="29"/>
      <c r="UU325" s="29"/>
      <c r="UV325" s="29"/>
      <c r="UW325" s="29"/>
      <c r="UX325" s="29"/>
      <c r="UY325" s="29"/>
      <c r="UZ325" s="29"/>
      <c r="VA325" s="29"/>
      <c r="VB325" s="29"/>
      <c r="VC325" s="29"/>
      <c r="VD325" s="29"/>
      <c r="VE325" s="29"/>
      <c r="VF325" s="29"/>
      <c r="VG325" s="29"/>
      <c r="VH325" s="29"/>
      <c r="VI325" s="29"/>
      <c r="VJ325" s="29"/>
      <c r="VK325" s="29"/>
      <c r="VL325" s="29"/>
      <c r="VM325" s="29"/>
      <c r="VN325" s="29"/>
      <c r="VO325" s="29"/>
      <c r="VP325" s="29"/>
      <c r="VQ325" s="29"/>
      <c r="VR325" s="29"/>
      <c r="VS325" s="29"/>
      <c r="VT325" s="29"/>
      <c r="VU325" s="29"/>
    </row>
    <row r="326" spans="1:593" s="30" customFormat="1" ht="15.75" hidden="1" customHeight="1" x14ac:dyDescent="0.2">
      <c r="A326" s="25" t="s">
        <v>103</v>
      </c>
      <c r="B326" s="41" t="s">
        <v>831</v>
      </c>
      <c r="C326" s="26" t="s">
        <v>105</v>
      </c>
      <c r="D326" s="24" t="s">
        <v>540</v>
      </c>
      <c r="E326" s="24" t="s">
        <v>718</v>
      </c>
      <c r="F326" s="24"/>
      <c r="G326" s="24" t="s">
        <v>719</v>
      </c>
      <c r="H326" s="24" t="s">
        <v>109</v>
      </c>
      <c r="I326" s="24">
        <v>6</v>
      </c>
      <c r="J326" s="24" t="s">
        <v>253</v>
      </c>
      <c r="K326" s="24" t="s">
        <v>254</v>
      </c>
      <c r="L326" s="27">
        <v>999793944</v>
      </c>
      <c r="M326" s="28" t="s">
        <v>112</v>
      </c>
      <c r="N326" s="28"/>
      <c r="O326" s="27"/>
      <c r="P326" s="27"/>
      <c r="Q326" s="33">
        <f t="shared" si="22"/>
        <v>0</v>
      </c>
      <c r="R326" s="34">
        <f t="shared" si="23"/>
        <v>63</v>
      </c>
      <c r="S326" s="28"/>
      <c r="T326" s="27"/>
      <c r="U326" s="27"/>
      <c r="V326" s="29"/>
      <c r="W326" s="27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7"/>
      <c r="BT326" s="27"/>
      <c r="BU326" s="27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  <c r="QQ326" s="29"/>
      <c r="QR326" s="29"/>
      <c r="QS326" s="29"/>
      <c r="QT326" s="29"/>
      <c r="QU326" s="29"/>
      <c r="QV326" s="29"/>
      <c r="QW326" s="29"/>
      <c r="QX326" s="29"/>
      <c r="QY326" s="29"/>
      <c r="QZ326" s="29"/>
      <c r="RA326" s="29"/>
      <c r="RB326" s="29"/>
      <c r="RC326" s="29"/>
      <c r="RD326" s="29"/>
      <c r="RE326" s="29"/>
      <c r="RF326" s="29"/>
      <c r="RG326" s="29"/>
      <c r="RH326" s="29"/>
      <c r="RI326" s="29"/>
      <c r="RJ326" s="29"/>
      <c r="RK326" s="29"/>
      <c r="RL326" s="29"/>
      <c r="RM326" s="29"/>
      <c r="RN326" s="29"/>
      <c r="RO326" s="29"/>
      <c r="RP326" s="29"/>
      <c r="RQ326" s="29"/>
      <c r="RR326" s="29"/>
      <c r="RS326" s="29"/>
      <c r="RT326" s="29"/>
      <c r="RU326" s="29"/>
      <c r="RV326" s="29"/>
      <c r="RW326" s="29"/>
      <c r="RX326" s="29"/>
      <c r="RY326" s="29"/>
      <c r="RZ326" s="29"/>
      <c r="SA326" s="29"/>
      <c r="SB326" s="29"/>
      <c r="SC326" s="29"/>
      <c r="SD326" s="29"/>
      <c r="SE326" s="29"/>
      <c r="SF326" s="29"/>
      <c r="SG326" s="29"/>
      <c r="SH326" s="29"/>
      <c r="SI326" s="29"/>
      <c r="SJ326" s="29"/>
      <c r="SK326" s="29"/>
      <c r="SL326" s="29"/>
      <c r="SM326" s="29"/>
      <c r="SN326" s="29"/>
      <c r="SO326" s="29"/>
      <c r="SP326" s="29"/>
      <c r="SQ326" s="29"/>
      <c r="SR326" s="29"/>
      <c r="SS326" s="29"/>
      <c r="ST326" s="29"/>
      <c r="SU326" s="29"/>
      <c r="SV326" s="29"/>
      <c r="SW326" s="29"/>
      <c r="SX326" s="29"/>
      <c r="SY326" s="29"/>
      <c r="SZ326" s="29"/>
      <c r="TA326" s="29"/>
      <c r="TB326" s="29"/>
      <c r="TC326" s="29"/>
      <c r="TD326" s="29"/>
      <c r="TE326" s="29"/>
      <c r="TF326" s="29"/>
      <c r="TG326" s="29"/>
      <c r="TH326" s="29"/>
      <c r="TI326" s="29"/>
      <c r="TJ326" s="29"/>
      <c r="TK326" s="29"/>
      <c r="TL326" s="29"/>
      <c r="TM326" s="29"/>
      <c r="TN326" s="29"/>
      <c r="TO326" s="29"/>
      <c r="TP326" s="29"/>
      <c r="TQ326" s="29"/>
      <c r="TR326" s="29"/>
      <c r="TS326" s="29"/>
      <c r="TT326" s="29"/>
      <c r="TU326" s="29"/>
      <c r="TV326" s="29"/>
      <c r="TW326" s="29"/>
      <c r="TX326" s="29"/>
      <c r="TY326" s="29"/>
      <c r="TZ326" s="29"/>
      <c r="UA326" s="29"/>
      <c r="UB326" s="29"/>
      <c r="UC326" s="29"/>
      <c r="UD326" s="29"/>
      <c r="UE326" s="29"/>
      <c r="UF326" s="29"/>
      <c r="UG326" s="29"/>
      <c r="UH326" s="29"/>
      <c r="UI326" s="29"/>
      <c r="UJ326" s="29"/>
      <c r="UK326" s="29"/>
      <c r="UL326" s="29"/>
      <c r="UM326" s="29"/>
      <c r="UN326" s="29"/>
      <c r="UO326" s="29"/>
      <c r="UP326" s="29"/>
      <c r="UQ326" s="29"/>
      <c r="UR326" s="29"/>
      <c r="US326" s="29"/>
      <c r="UT326" s="29"/>
      <c r="UU326" s="29"/>
      <c r="UV326" s="29"/>
      <c r="UW326" s="29"/>
      <c r="UX326" s="29"/>
      <c r="UY326" s="29"/>
      <c r="UZ326" s="29"/>
      <c r="VA326" s="29"/>
      <c r="VB326" s="29"/>
      <c r="VC326" s="29"/>
      <c r="VD326" s="29"/>
      <c r="VE326" s="29"/>
      <c r="VF326" s="29"/>
      <c r="VG326" s="29"/>
      <c r="VH326" s="29"/>
      <c r="VI326" s="29"/>
      <c r="VJ326" s="29"/>
      <c r="VK326" s="29"/>
      <c r="VL326" s="29"/>
      <c r="VM326" s="29"/>
      <c r="VN326" s="29"/>
      <c r="VO326" s="29"/>
      <c r="VP326" s="29"/>
      <c r="VQ326" s="29"/>
      <c r="VR326" s="29"/>
      <c r="VS326" s="29"/>
      <c r="VT326" s="29"/>
      <c r="VU326" s="29"/>
    </row>
    <row r="327" spans="1:593" s="30" customFormat="1" ht="15.75" hidden="1" customHeight="1" x14ac:dyDescent="0.2">
      <c r="A327" s="25" t="s">
        <v>103</v>
      </c>
      <c r="B327" s="41" t="s">
        <v>831</v>
      </c>
      <c r="C327" s="26" t="s">
        <v>105</v>
      </c>
      <c r="D327" s="24" t="s">
        <v>595</v>
      </c>
      <c r="E327" s="24" t="s">
        <v>596</v>
      </c>
      <c r="F327" s="31">
        <v>37001</v>
      </c>
      <c r="G327" s="24" t="s">
        <v>597</v>
      </c>
      <c r="H327" s="24" t="s">
        <v>169</v>
      </c>
      <c r="I327" s="25">
        <v>2</v>
      </c>
      <c r="J327" s="24" t="s">
        <v>598</v>
      </c>
      <c r="K327" s="24" t="s">
        <v>599</v>
      </c>
      <c r="L327" s="27">
        <v>999852258</v>
      </c>
      <c r="M327" s="28" t="s">
        <v>112</v>
      </c>
      <c r="N327" s="28"/>
      <c r="O327" s="27"/>
      <c r="P327" s="27"/>
      <c r="Q327" s="33">
        <f t="shared" si="22"/>
        <v>0</v>
      </c>
      <c r="R327" s="34">
        <f t="shared" si="23"/>
        <v>63</v>
      </c>
      <c r="S327" s="28"/>
      <c r="T327" s="27"/>
      <c r="U327" s="27"/>
      <c r="V327" s="29"/>
      <c r="W327" s="27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7"/>
      <c r="BT327" s="27"/>
      <c r="BU327" s="27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  <c r="QQ327" s="29"/>
      <c r="QR327" s="29"/>
      <c r="QS327" s="29"/>
      <c r="QT327" s="29"/>
      <c r="QU327" s="29"/>
      <c r="QV327" s="29"/>
      <c r="QW327" s="29"/>
      <c r="QX327" s="29"/>
      <c r="QY327" s="29"/>
      <c r="QZ327" s="29"/>
      <c r="RA327" s="29"/>
      <c r="RB327" s="29"/>
      <c r="RC327" s="29"/>
      <c r="RD327" s="29"/>
      <c r="RE327" s="29"/>
      <c r="RF327" s="29"/>
      <c r="RG327" s="29"/>
      <c r="RH327" s="29"/>
      <c r="RI327" s="29"/>
      <c r="RJ327" s="29"/>
      <c r="RK327" s="29"/>
      <c r="RL327" s="29"/>
      <c r="RM327" s="29"/>
      <c r="RN327" s="29"/>
      <c r="RO327" s="29"/>
      <c r="RP327" s="29"/>
      <c r="RQ327" s="29"/>
      <c r="RR327" s="29"/>
      <c r="RS327" s="29"/>
      <c r="RT327" s="29"/>
      <c r="RU327" s="29"/>
      <c r="RV327" s="29"/>
      <c r="RW327" s="29"/>
      <c r="RX327" s="29"/>
      <c r="RY327" s="29"/>
      <c r="RZ327" s="29"/>
      <c r="SA327" s="29"/>
      <c r="SB327" s="29"/>
      <c r="SC327" s="29"/>
      <c r="SD327" s="29"/>
      <c r="SE327" s="29"/>
      <c r="SF327" s="29"/>
      <c r="SG327" s="29"/>
      <c r="SH327" s="29"/>
      <c r="SI327" s="29"/>
      <c r="SJ327" s="29"/>
      <c r="SK327" s="29"/>
      <c r="SL327" s="29"/>
      <c r="SM327" s="29"/>
      <c r="SN327" s="29"/>
      <c r="SO327" s="29"/>
      <c r="SP327" s="29"/>
      <c r="SQ327" s="29"/>
      <c r="SR327" s="29"/>
      <c r="SS327" s="29"/>
      <c r="ST327" s="29"/>
      <c r="SU327" s="29"/>
      <c r="SV327" s="29"/>
      <c r="SW327" s="29"/>
      <c r="SX327" s="29"/>
      <c r="SY327" s="29"/>
      <c r="SZ327" s="29"/>
      <c r="TA327" s="29"/>
      <c r="TB327" s="29"/>
      <c r="TC327" s="29"/>
      <c r="TD327" s="29"/>
      <c r="TE327" s="29"/>
      <c r="TF327" s="29"/>
      <c r="TG327" s="29"/>
      <c r="TH327" s="29"/>
      <c r="TI327" s="29"/>
      <c r="TJ327" s="29"/>
      <c r="TK327" s="29"/>
      <c r="TL327" s="29"/>
      <c r="TM327" s="29"/>
      <c r="TN327" s="29"/>
      <c r="TO327" s="29"/>
      <c r="TP327" s="29"/>
      <c r="TQ327" s="29"/>
      <c r="TR327" s="29"/>
      <c r="TS327" s="29"/>
      <c r="TT327" s="29"/>
      <c r="TU327" s="29"/>
      <c r="TV327" s="29"/>
      <c r="TW327" s="29"/>
      <c r="TX327" s="29"/>
      <c r="TY327" s="29"/>
      <c r="TZ327" s="29"/>
      <c r="UA327" s="29"/>
      <c r="UB327" s="29"/>
      <c r="UC327" s="29"/>
      <c r="UD327" s="29"/>
      <c r="UE327" s="29"/>
      <c r="UF327" s="29"/>
      <c r="UG327" s="29"/>
      <c r="UH327" s="29"/>
      <c r="UI327" s="29"/>
      <c r="UJ327" s="29"/>
      <c r="UK327" s="29"/>
      <c r="UL327" s="29"/>
      <c r="UM327" s="29"/>
      <c r="UN327" s="29"/>
      <c r="UO327" s="29"/>
      <c r="UP327" s="29"/>
      <c r="UQ327" s="29"/>
      <c r="UR327" s="29"/>
      <c r="US327" s="29"/>
      <c r="UT327" s="29"/>
      <c r="UU327" s="29"/>
      <c r="UV327" s="29"/>
      <c r="UW327" s="29"/>
      <c r="UX327" s="29"/>
      <c r="UY327" s="29"/>
      <c r="UZ327" s="29"/>
      <c r="VA327" s="29"/>
      <c r="VB327" s="29"/>
      <c r="VC327" s="29"/>
      <c r="VD327" s="29"/>
      <c r="VE327" s="29"/>
      <c r="VF327" s="29"/>
      <c r="VG327" s="29"/>
      <c r="VH327" s="29"/>
      <c r="VI327" s="29"/>
      <c r="VJ327" s="29"/>
      <c r="VK327" s="29"/>
      <c r="VL327" s="29"/>
      <c r="VM327" s="29"/>
      <c r="VN327" s="29"/>
      <c r="VO327" s="29"/>
      <c r="VP327" s="29"/>
      <c r="VQ327" s="29"/>
      <c r="VR327" s="29"/>
      <c r="VS327" s="29"/>
      <c r="VT327" s="29"/>
      <c r="VU327" s="29"/>
    </row>
    <row r="328" spans="1:593" s="30" customFormat="1" ht="15.75" hidden="1" customHeight="1" x14ac:dyDescent="0.2">
      <c r="A328" s="25" t="s">
        <v>103</v>
      </c>
      <c r="B328" s="41" t="s">
        <v>831</v>
      </c>
      <c r="C328" s="26" t="s">
        <v>105</v>
      </c>
      <c r="D328" s="24" t="s">
        <v>1015</v>
      </c>
      <c r="E328" s="24" t="s">
        <v>1016</v>
      </c>
      <c r="F328" s="24"/>
      <c r="G328" s="24" t="s">
        <v>1017</v>
      </c>
      <c r="H328" s="24" t="s">
        <v>322</v>
      </c>
      <c r="I328" s="24">
        <v>5</v>
      </c>
      <c r="J328" s="24" t="s">
        <v>796</v>
      </c>
      <c r="K328" s="24" t="s">
        <v>1018</v>
      </c>
      <c r="L328" s="27">
        <v>999864587</v>
      </c>
      <c r="M328" s="28" t="s">
        <v>112</v>
      </c>
      <c r="N328" s="28"/>
      <c r="O328" s="27"/>
      <c r="P328" s="27"/>
      <c r="Q328" s="33">
        <f t="shared" si="22"/>
        <v>0</v>
      </c>
      <c r="R328" s="34">
        <f t="shared" si="23"/>
        <v>63</v>
      </c>
      <c r="S328" s="28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7"/>
      <c r="BT328" s="27"/>
      <c r="BU328" s="27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  <c r="QQ328" s="29"/>
      <c r="QR328" s="29"/>
      <c r="QS328" s="29"/>
      <c r="QT328" s="29"/>
      <c r="QU328" s="29"/>
      <c r="QV328" s="29"/>
      <c r="QW328" s="29"/>
      <c r="QX328" s="29"/>
      <c r="QY328" s="29"/>
      <c r="QZ328" s="29"/>
      <c r="RA328" s="29"/>
      <c r="RB328" s="29"/>
      <c r="RC328" s="29"/>
      <c r="RD328" s="29"/>
      <c r="RE328" s="29"/>
      <c r="RF328" s="29"/>
      <c r="RG328" s="29"/>
      <c r="RH328" s="29"/>
      <c r="RI328" s="29"/>
      <c r="RJ328" s="29"/>
      <c r="RK328" s="29"/>
      <c r="RL328" s="29"/>
      <c r="RM328" s="29"/>
      <c r="RN328" s="29"/>
      <c r="RO328" s="29"/>
      <c r="RP328" s="29"/>
      <c r="RQ328" s="29"/>
      <c r="RR328" s="29"/>
      <c r="RS328" s="29"/>
      <c r="RT328" s="29"/>
      <c r="RU328" s="29"/>
      <c r="RV328" s="29"/>
      <c r="RW328" s="29"/>
      <c r="RX328" s="29"/>
      <c r="RY328" s="29"/>
      <c r="RZ328" s="29"/>
      <c r="SA328" s="29"/>
      <c r="SB328" s="29"/>
      <c r="SC328" s="29"/>
      <c r="SD328" s="29"/>
      <c r="SE328" s="29"/>
      <c r="SF328" s="29"/>
      <c r="SG328" s="29"/>
      <c r="SH328" s="29"/>
      <c r="SI328" s="29"/>
      <c r="SJ328" s="29"/>
      <c r="SK328" s="29"/>
      <c r="SL328" s="29"/>
      <c r="SM328" s="29"/>
      <c r="SN328" s="29"/>
      <c r="SO328" s="29"/>
      <c r="SP328" s="29"/>
      <c r="SQ328" s="29"/>
      <c r="SR328" s="29"/>
      <c r="SS328" s="29"/>
      <c r="ST328" s="29"/>
      <c r="SU328" s="29"/>
      <c r="SV328" s="29"/>
      <c r="SW328" s="29"/>
      <c r="SX328" s="29"/>
      <c r="SY328" s="29"/>
      <c r="SZ328" s="29"/>
      <c r="TA328" s="29"/>
      <c r="TB328" s="29"/>
      <c r="TC328" s="29"/>
      <c r="TD328" s="29"/>
      <c r="TE328" s="29"/>
      <c r="TF328" s="29"/>
      <c r="TG328" s="29"/>
      <c r="TH328" s="29"/>
      <c r="TI328" s="29"/>
      <c r="TJ328" s="29"/>
      <c r="TK328" s="29"/>
      <c r="TL328" s="29"/>
      <c r="TM328" s="29"/>
      <c r="TN328" s="29"/>
      <c r="TO328" s="29"/>
      <c r="TP328" s="29"/>
      <c r="TQ328" s="29"/>
      <c r="TR328" s="29"/>
      <c r="TS328" s="29"/>
      <c r="TT328" s="29"/>
      <c r="TU328" s="29"/>
      <c r="TV328" s="29"/>
      <c r="TW328" s="29"/>
      <c r="TX328" s="29"/>
      <c r="TY328" s="29"/>
      <c r="TZ328" s="29"/>
      <c r="UA328" s="29"/>
      <c r="UB328" s="29"/>
      <c r="UC328" s="29"/>
      <c r="UD328" s="29"/>
      <c r="UE328" s="29"/>
      <c r="UF328" s="29"/>
      <c r="UG328" s="29"/>
      <c r="UH328" s="29"/>
      <c r="UI328" s="29"/>
      <c r="UJ328" s="29"/>
      <c r="UK328" s="29"/>
      <c r="UL328" s="29"/>
      <c r="UM328" s="29"/>
      <c r="UN328" s="29"/>
      <c r="UO328" s="29"/>
      <c r="UP328" s="29"/>
      <c r="UQ328" s="29"/>
      <c r="UR328" s="29"/>
      <c r="US328" s="29"/>
      <c r="UT328" s="29"/>
      <c r="UU328" s="29"/>
      <c r="UV328" s="29"/>
      <c r="UW328" s="29"/>
      <c r="UX328" s="29"/>
      <c r="UY328" s="29"/>
      <c r="UZ328" s="29"/>
      <c r="VA328" s="29"/>
      <c r="VB328" s="29"/>
      <c r="VC328" s="29"/>
      <c r="VD328" s="29"/>
      <c r="VE328" s="29"/>
      <c r="VF328" s="29"/>
      <c r="VG328" s="29"/>
      <c r="VH328" s="29"/>
      <c r="VI328" s="29"/>
      <c r="VJ328" s="29"/>
      <c r="VK328" s="29"/>
      <c r="VL328" s="29"/>
      <c r="VM328" s="29"/>
      <c r="VN328" s="29"/>
      <c r="VO328" s="29"/>
      <c r="VP328" s="29"/>
      <c r="VQ328" s="29"/>
      <c r="VR328" s="29"/>
      <c r="VS328" s="29"/>
      <c r="VT328" s="29"/>
      <c r="VU328" s="29"/>
    </row>
    <row r="329" spans="1:593" s="30" customFormat="1" ht="15.75" hidden="1" customHeight="1" x14ac:dyDescent="0.2">
      <c r="A329" s="25" t="s">
        <v>103</v>
      </c>
      <c r="B329" s="41" t="s">
        <v>831</v>
      </c>
      <c r="C329" s="26" t="s">
        <v>105</v>
      </c>
      <c r="D329" s="24" t="s">
        <v>1019</v>
      </c>
      <c r="E329" s="24" t="s">
        <v>731</v>
      </c>
      <c r="F329" s="24"/>
      <c r="G329" s="24" t="s">
        <v>1020</v>
      </c>
      <c r="H329" s="24" t="s">
        <v>116</v>
      </c>
      <c r="I329" s="25">
        <v>2</v>
      </c>
      <c r="J329" s="24" t="s">
        <v>1021</v>
      </c>
      <c r="K329" s="24" t="s">
        <v>1022</v>
      </c>
      <c r="L329" s="27">
        <v>999864745</v>
      </c>
      <c r="M329" s="28" t="s">
        <v>112</v>
      </c>
      <c r="N329" s="28"/>
      <c r="O329" s="27"/>
      <c r="P329" s="27"/>
      <c r="Q329" s="33">
        <f t="shared" si="22"/>
        <v>0</v>
      </c>
      <c r="R329" s="34">
        <f t="shared" si="23"/>
        <v>63</v>
      </c>
      <c r="S329" s="28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7"/>
      <c r="BT329" s="27"/>
      <c r="BU329" s="27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</row>
    <row r="330" spans="1:593" s="30" customFormat="1" ht="15.75" hidden="1" customHeight="1" x14ac:dyDescent="0.2">
      <c r="A330" s="25" t="s">
        <v>103</v>
      </c>
      <c r="B330" s="41" t="s">
        <v>831</v>
      </c>
      <c r="C330" s="26" t="s">
        <v>105</v>
      </c>
      <c r="D330" s="24" t="s">
        <v>730</v>
      </c>
      <c r="E330" s="24" t="s">
        <v>731</v>
      </c>
      <c r="F330" s="24"/>
      <c r="G330" s="24" t="s">
        <v>429</v>
      </c>
      <c r="H330" s="24" t="s">
        <v>116</v>
      </c>
      <c r="I330" s="25">
        <v>2</v>
      </c>
      <c r="J330" s="24" t="s">
        <v>395</v>
      </c>
      <c r="K330" s="24" t="s">
        <v>732</v>
      </c>
      <c r="L330" s="27">
        <v>999718854</v>
      </c>
      <c r="M330" s="28" t="s">
        <v>112</v>
      </c>
      <c r="N330" s="28"/>
      <c r="O330" s="27"/>
      <c r="P330" s="27"/>
      <c r="Q330" s="33">
        <f t="shared" si="22"/>
        <v>0</v>
      </c>
      <c r="R330" s="34">
        <f t="shared" si="23"/>
        <v>63</v>
      </c>
      <c r="S330" s="28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7"/>
      <c r="BT330" s="27"/>
      <c r="BU330" s="27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</row>
    <row r="331" spans="1:593" s="30" customFormat="1" ht="15.75" hidden="1" customHeight="1" x14ac:dyDescent="0.2">
      <c r="A331" s="25" t="s">
        <v>103</v>
      </c>
      <c r="B331" s="41" t="s">
        <v>831</v>
      </c>
      <c r="C331" s="26" t="s">
        <v>105</v>
      </c>
      <c r="D331" s="24" t="s">
        <v>1023</v>
      </c>
      <c r="E331" s="24" t="s">
        <v>1024</v>
      </c>
      <c r="F331" s="24"/>
      <c r="G331" s="24" t="s">
        <v>1025</v>
      </c>
      <c r="H331" s="24" t="s">
        <v>606</v>
      </c>
      <c r="I331" s="24">
        <v>7</v>
      </c>
      <c r="J331" s="24" t="s">
        <v>1026</v>
      </c>
      <c r="K331" s="24" t="s">
        <v>1027</v>
      </c>
      <c r="L331" s="27">
        <v>999775736</v>
      </c>
      <c r="M331" s="28" t="s">
        <v>112</v>
      </c>
      <c r="N331" s="28"/>
      <c r="O331" s="27"/>
      <c r="P331" s="27"/>
      <c r="Q331" s="33">
        <f t="shared" si="22"/>
        <v>0</v>
      </c>
      <c r="R331" s="34">
        <f t="shared" si="23"/>
        <v>63</v>
      </c>
      <c r="S331" s="28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7"/>
      <c r="BT331" s="27"/>
      <c r="BU331" s="27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</row>
    <row r="332" spans="1:593" s="30" customFormat="1" ht="15.75" hidden="1" customHeight="1" x14ac:dyDescent="0.2">
      <c r="A332" s="25" t="s">
        <v>103</v>
      </c>
      <c r="B332" s="41" t="s">
        <v>831</v>
      </c>
      <c r="C332" s="26" t="s">
        <v>105</v>
      </c>
      <c r="D332" s="24" t="s">
        <v>600</v>
      </c>
      <c r="E332" s="24" t="s">
        <v>601</v>
      </c>
      <c r="F332" s="24"/>
      <c r="G332" s="24" t="s">
        <v>246</v>
      </c>
      <c r="H332" s="24" t="s">
        <v>247</v>
      </c>
      <c r="I332" s="24">
        <v>1</v>
      </c>
      <c r="J332" s="24" t="s">
        <v>602</v>
      </c>
      <c r="K332" s="24" t="s">
        <v>603</v>
      </c>
      <c r="L332" s="27">
        <v>999836549</v>
      </c>
      <c r="M332" s="28" t="s">
        <v>112</v>
      </c>
      <c r="N332" s="28"/>
      <c r="O332" s="27"/>
      <c r="P332" s="27"/>
      <c r="Q332" s="33">
        <f t="shared" ref="Q332:Q364" si="24">SUM(T332:ED332)</f>
        <v>0</v>
      </c>
      <c r="R332" s="34">
        <f t="shared" si="23"/>
        <v>63</v>
      </c>
      <c r="S332" s="28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7"/>
      <c r="BT332" s="27"/>
      <c r="BU332" s="27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</row>
    <row r="333" spans="1:593" s="30" customFormat="1" ht="15.75" hidden="1" customHeight="1" x14ac:dyDescent="0.2">
      <c r="A333" s="25" t="s">
        <v>103</v>
      </c>
      <c r="B333" s="41" t="s">
        <v>831</v>
      </c>
      <c r="C333" s="26" t="s">
        <v>105</v>
      </c>
      <c r="D333" s="24" t="s">
        <v>1028</v>
      </c>
      <c r="E333" s="24" t="s">
        <v>1029</v>
      </c>
      <c r="F333" s="24"/>
      <c r="G333" s="24" t="s">
        <v>1030</v>
      </c>
      <c r="H333" s="24" t="s">
        <v>382</v>
      </c>
      <c r="I333" s="24">
        <v>3</v>
      </c>
      <c r="J333" s="24" t="s">
        <v>1031</v>
      </c>
      <c r="K333" s="24" t="s">
        <v>1032</v>
      </c>
      <c r="L333" s="27">
        <v>999871048</v>
      </c>
      <c r="M333" s="28" t="s">
        <v>112</v>
      </c>
      <c r="N333" s="28"/>
      <c r="O333" s="27"/>
      <c r="P333" s="27"/>
      <c r="Q333" s="33">
        <f t="shared" si="24"/>
        <v>0</v>
      </c>
      <c r="R333" s="34">
        <f t="shared" si="23"/>
        <v>63</v>
      </c>
      <c r="S333" s="28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7"/>
      <c r="BT333" s="27"/>
      <c r="BU333" s="27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</row>
    <row r="334" spans="1:593" s="30" customFormat="1" ht="15.75" hidden="1" customHeight="1" x14ac:dyDescent="0.2">
      <c r="A334" s="25" t="s">
        <v>103</v>
      </c>
      <c r="B334" s="41" t="s">
        <v>831</v>
      </c>
      <c r="C334" s="26" t="s">
        <v>105</v>
      </c>
      <c r="D334" s="24" t="s">
        <v>1033</v>
      </c>
      <c r="E334" s="24" t="s">
        <v>1034</v>
      </c>
      <c r="F334" s="24"/>
      <c r="G334" s="24" t="s">
        <v>296</v>
      </c>
      <c r="H334" s="24" t="s">
        <v>139</v>
      </c>
      <c r="I334" s="24">
        <v>8</v>
      </c>
      <c r="J334" s="24" t="s">
        <v>1035</v>
      </c>
      <c r="K334" s="24" t="s">
        <v>1036</v>
      </c>
      <c r="L334" s="27">
        <v>999901002</v>
      </c>
      <c r="M334" s="28" t="s">
        <v>112</v>
      </c>
      <c r="N334" s="28"/>
      <c r="O334" s="27"/>
      <c r="P334" s="27"/>
      <c r="Q334" s="33">
        <f t="shared" si="24"/>
        <v>0</v>
      </c>
      <c r="R334" s="34">
        <f t="shared" si="23"/>
        <v>63</v>
      </c>
      <c r="S334" s="28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7"/>
      <c r="BT334" s="27"/>
      <c r="BU334" s="27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</row>
    <row r="335" spans="1:593" s="30" customFormat="1" ht="15.75" hidden="1" customHeight="1" x14ac:dyDescent="0.2">
      <c r="A335" s="25" t="s">
        <v>103</v>
      </c>
      <c r="B335" s="41" t="s">
        <v>831</v>
      </c>
      <c r="C335" s="26" t="s">
        <v>105</v>
      </c>
      <c r="D335" s="24" t="s">
        <v>715</v>
      </c>
      <c r="E335" s="24" t="s">
        <v>1034</v>
      </c>
      <c r="F335" s="31">
        <v>37400</v>
      </c>
      <c r="G335" s="24" t="s">
        <v>734</v>
      </c>
      <c r="H335" s="24" t="s">
        <v>322</v>
      </c>
      <c r="I335" s="24">
        <v>5</v>
      </c>
      <c r="J335" s="24" t="s">
        <v>1037</v>
      </c>
      <c r="K335" s="24" t="s">
        <v>1038</v>
      </c>
      <c r="L335" s="27">
        <v>999875055</v>
      </c>
      <c r="M335" s="28" t="s">
        <v>112</v>
      </c>
      <c r="N335" s="28"/>
      <c r="O335" s="27"/>
      <c r="P335" s="27"/>
      <c r="Q335" s="33">
        <f t="shared" si="24"/>
        <v>0</v>
      </c>
      <c r="R335" s="34">
        <f t="shared" ref="R335:R366" si="25">RANK(Q335,$Q$239:$Q$364)</f>
        <v>63</v>
      </c>
      <c r="S335" s="28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7"/>
      <c r="BT335" s="27"/>
      <c r="BU335" s="27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</row>
    <row r="336" spans="1:593" s="30" customFormat="1" ht="15.75" hidden="1" customHeight="1" x14ac:dyDescent="0.2">
      <c r="A336" s="25" t="s">
        <v>103</v>
      </c>
      <c r="B336" s="41" t="s">
        <v>831</v>
      </c>
      <c r="C336" s="26" t="s">
        <v>105</v>
      </c>
      <c r="D336" s="24" t="s">
        <v>423</v>
      </c>
      <c r="E336" s="24" t="s">
        <v>563</v>
      </c>
      <c r="F336" s="24"/>
      <c r="G336" s="24" t="s">
        <v>1039</v>
      </c>
      <c r="H336" s="24" t="s">
        <v>116</v>
      </c>
      <c r="I336" s="25">
        <v>2</v>
      </c>
      <c r="J336" s="24" t="s">
        <v>565</v>
      </c>
      <c r="K336" s="24" t="s">
        <v>566</v>
      </c>
      <c r="L336" s="27">
        <v>999743410</v>
      </c>
      <c r="M336" s="28" t="s">
        <v>112</v>
      </c>
      <c r="N336" s="28"/>
      <c r="O336" s="27"/>
      <c r="P336" s="27"/>
      <c r="Q336" s="33">
        <f t="shared" si="24"/>
        <v>0</v>
      </c>
      <c r="R336" s="34">
        <f t="shared" si="25"/>
        <v>63</v>
      </c>
      <c r="S336" s="28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7"/>
      <c r="BT336" s="27"/>
      <c r="BU336" s="27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</row>
    <row r="337" spans="1:188" s="30" customFormat="1" ht="15.75" hidden="1" customHeight="1" x14ac:dyDescent="0.2">
      <c r="A337" s="25" t="s">
        <v>103</v>
      </c>
      <c r="B337" s="41" t="s">
        <v>831</v>
      </c>
      <c r="C337" s="26" t="s">
        <v>105</v>
      </c>
      <c r="D337" s="24" t="s">
        <v>715</v>
      </c>
      <c r="E337" s="24" t="s">
        <v>1040</v>
      </c>
      <c r="F337" s="24"/>
      <c r="G337" s="24" t="s">
        <v>279</v>
      </c>
      <c r="H337" s="24" t="s">
        <v>280</v>
      </c>
      <c r="I337" s="24">
        <v>6</v>
      </c>
      <c r="J337" s="24" t="s">
        <v>1041</v>
      </c>
      <c r="K337" s="24" t="s">
        <v>1042</v>
      </c>
      <c r="L337" s="27">
        <v>999900379</v>
      </c>
      <c r="M337" s="28" t="s">
        <v>112</v>
      </c>
      <c r="N337" s="28"/>
      <c r="O337" s="27"/>
      <c r="P337" s="27"/>
      <c r="Q337" s="33">
        <f t="shared" si="24"/>
        <v>0</v>
      </c>
      <c r="R337" s="34">
        <f t="shared" si="25"/>
        <v>63</v>
      </c>
      <c r="S337" s="28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7"/>
      <c r="BT337" s="27"/>
      <c r="BU337" s="27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</row>
    <row r="338" spans="1:188" s="30" customFormat="1" ht="15.75" hidden="1" customHeight="1" x14ac:dyDescent="0.2">
      <c r="A338" s="25" t="s">
        <v>103</v>
      </c>
      <c r="B338" s="41" t="s">
        <v>831</v>
      </c>
      <c r="C338" s="26" t="s">
        <v>105</v>
      </c>
      <c r="D338" s="24" t="s">
        <v>1043</v>
      </c>
      <c r="E338" s="24" t="s">
        <v>1044</v>
      </c>
      <c r="F338" s="31">
        <v>37539</v>
      </c>
      <c r="G338" s="24" t="s">
        <v>1045</v>
      </c>
      <c r="H338" s="24" t="s">
        <v>116</v>
      </c>
      <c r="I338" s="25">
        <v>2</v>
      </c>
      <c r="J338" s="24" t="s">
        <v>395</v>
      </c>
      <c r="K338" s="24" t="s">
        <v>1046</v>
      </c>
      <c r="L338" s="27">
        <v>999884488</v>
      </c>
      <c r="M338" s="28" t="s">
        <v>112</v>
      </c>
      <c r="N338" s="28"/>
      <c r="O338" s="27"/>
      <c r="P338" s="27"/>
      <c r="Q338" s="33">
        <f t="shared" si="24"/>
        <v>0</v>
      </c>
      <c r="R338" s="34">
        <f t="shared" si="25"/>
        <v>63</v>
      </c>
      <c r="S338" s="28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7"/>
      <c r="BT338" s="27"/>
      <c r="BU338" s="27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</row>
    <row r="339" spans="1:188" s="30" customFormat="1" ht="15.75" hidden="1" customHeight="1" x14ac:dyDescent="0.2">
      <c r="A339" s="25" t="s">
        <v>103</v>
      </c>
      <c r="B339" s="41" t="s">
        <v>831</v>
      </c>
      <c r="C339" s="26" t="s">
        <v>105</v>
      </c>
      <c r="D339" s="24" t="s">
        <v>1047</v>
      </c>
      <c r="E339" s="24" t="s">
        <v>1048</v>
      </c>
      <c r="F339" s="31">
        <v>37617</v>
      </c>
      <c r="G339" s="24" t="s">
        <v>1006</v>
      </c>
      <c r="H339" s="24" t="s">
        <v>1007</v>
      </c>
      <c r="I339" s="24">
        <v>1</v>
      </c>
      <c r="J339" s="24" t="s">
        <v>895</v>
      </c>
      <c r="K339" s="24" t="s">
        <v>896</v>
      </c>
      <c r="L339" s="27">
        <v>999878451</v>
      </c>
      <c r="M339" s="28" t="s">
        <v>112</v>
      </c>
      <c r="N339" s="28"/>
      <c r="O339" s="27"/>
      <c r="P339" s="27"/>
      <c r="Q339" s="33">
        <f t="shared" si="24"/>
        <v>0</v>
      </c>
      <c r="R339" s="34">
        <f t="shared" si="25"/>
        <v>63</v>
      </c>
      <c r="S339" s="28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7"/>
      <c r="BT339" s="27"/>
      <c r="BU339" s="27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</row>
    <row r="340" spans="1:188" s="30" customFormat="1" ht="15.75" hidden="1" customHeight="1" x14ac:dyDescent="0.2">
      <c r="A340" s="25" t="s">
        <v>103</v>
      </c>
      <c r="B340" s="41" t="s">
        <v>831</v>
      </c>
      <c r="C340" s="26" t="s">
        <v>105</v>
      </c>
      <c r="D340" s="24" t="s">
        <v>1049</v>
      </c>
      <c r="E340" s="24" t="s">
        <v>740</v>
      </c>
      <c r="F340" s="31">
        <v>37346</v>
      </c>
      <c r="G340" s="24" t="s">
        <v>505</v>
      </c>
      <c r="H340" s="24" t="s">
        <v>122</v>
      </c>
      <c r="I340" s="24">
        <v>4</v>
      </c>
      <c r="J340" s="24" t="s">
        <v>506</v>
      </c>
      <c r="K340" s="24" t="s">
        <v>507</v>
      </c>
      <c r="L340" s="27">
        <v>999873332</v>
      </c>
      <c r="M340" s="28" t="s">
        <v>112</v>
      </c>
      <c r="N340" s="28"/>
      <c r="O340" s="27"/>
      <c r="P340" s="27"/>
      <c r="Q340" s="33">
        <f t="shared" si="24"/>
        <v>0</v>
      </c>
      <c r="R340" s="34">
        <f t="shared" si="25"/>
        <v>63</v>
      </c>
      <c r="S340" s="28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7"/>
      <c r="BT340" s="27"/>
      <c r="BU340" s="27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</row>
    <row r="341" spans="1:188" s="30" customFormat="1" ht="15.75" hidden="1" customHeight="1" x14ac:dyDescent="0.2">
      <c r="A341" s="25" t="s">
        <v>103</v>
      </c>
      <c r="B341" s="41" t="s">
        <v>831</v>
      </c>
      <c r="C341" s="26" t="s">
        <v>105</v>
      </c>
      <c r="D341" s="24" t="s">
        <v>1050</v>
      </c>
      <c r="E341" s="24" t="s">
        <v>1051</v>
      </c>
      <c r="F341" s="24"/>
      <c r="G341" s="24" t="s">
        <v>1052</v>
      </c>
      <c r="H341" s="24" t="s">
        <v>247</v>
      </c>
      <c r="I341" s="24">
        <v>1</v>
      </c>
      <c r="J341" s="24" t="s">
        <v>1053</v>
      </c>
      <c r="K341" s="24" t="s">
        <v>1054</v>
      </c>
      <c r="L341" s="27">
        <v>999793825</v>
      </c>
      <c r="M341" s="28" t="s">
        <v>112</v>
      </c>
      <c r="N341" s="28"/>
      <c r="O341" s="27"/>
      <c r="P341" s="27"/>
      <c r="Q341" s="33">
        <f t="shared" si="24"/>
        <v>0</v>
      </c>
      <c r="R341" s="34">
        <f t="shared" si="25"/>
        <v>63</v>
      </c>
      <c r="S341" s="28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7"/>
      <c r="BT341" s="27"/>
      <c r="BU341" s="27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</row>
    <row r="342" spans="1:188" s="30" customFormat="1" ht="15.75" hidden="1" customHeight="1" x14ac:dyDescent="0.2">
      <c r="A342" s="25" t="s">
        <v>103</v>
      </c>
      <c r="B342" s="41" t="s">
        <v>831</v>
      </c>
      <c r="C342" s="26" t="s">
        <v>105</v>
      </c>
      <c r="D342" s="24" t="s">
        <v>307</v>
      </c>
      <c r="E342" s="24" t="s">
        <v>747</v>
      </c>
      <c r="F342" s="24"/>
      <c r="G342" s="24" t="s">
        <v>748</v>
      </c>
      <c r="H342" s="24" t="s">
        <v>351</v>
      </c>
      <c r="I342" s="25">
        <v>2</v>
      </c>
      <c r="J342" s="24" t="s">
        <v>749</v>
      </c>
      <c r="K342" s="24" t="s">
        <v>1055</v>
      </c>
      <c r="L342" s="27">
        <v>999014427</v>
      </c>
      <c r="M342" s="28" t="s">
        <v>112</v>
      </c>
      <c r="N342" s="28" t="b">
        <v>1</v>
      </c>
      <c r="O342" s="27"/>
      <c r="P342" s="27"/>
      <c r="Q342" s="33">
        <f t="shared" si="24"/>
        <v>0</v>
      </c>
      <c r="R342" s="34">
        <f t="shared" si="25"/>
        <v>63</v>
      </c>
      <c r="S342" s="28"/>
      <c r="T342" s="27"/>
      <c r="U342" s="27"/>
      <c r="V342" s="29"/>
      <c r="W342" s="27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7"/>
      <c r="BT342" s="27"/>
      <c r="BU342" s="27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</row>
    <row r="343" spans="1:188" s="30" customFormat="1" ht="15.75" hidden="1" customHeight="1" x14ac:dyDescent="0.2">
      <c r="A343" s="25" t="s">
        <v>103</v>
      </c>
      <c r="B343" s="41" t="s">
        <v>831</v>
      </c>
      <c r="C343" s="26" t="s">
        <v>105</v>
      </c>
      <c r="D343" s="24" t="s">
        <v>1062</v>
      </c>
      <c r="E343" s="24" t="s">
        <v>1063</v>
      </c>
      <c r="F343" s="24"/>
      <c r="G343" s="24" t="s">
        <v>1064</v>
      </c>
      <c r="H343" s="24" t="s">
        <v>764</v>
      </c>
      <c r="I343" s="24">
        <v>3</v>
      </c>
      <c r="J343" s="24" t="s">
        <v>765</v>
      </c>
      <c r="K343" s="24" t="s">
        <v>766</v>
      </c>
      <c r="L343" s="27">
        <v>999901417</v>
      </c>
      <c r="M343" s="28" t="s">
        <v>112</v>
      </c>
      <c r="N343" s="28"/>
      <c r="O343" s="27"/>
      <c r="P343" s="27"/>
      <c r="Q343" s="33">
        <f t="shared" si="24"/>
        <v>0</v>
      </c>
      <c r="R343" s="34">
        <f t="shared" si="25"/>
        <v>63</v>
      </c>
      <c r="S343" s="28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7"/>
      <c r="BT343" s="27"/>
      <c r="BU343" s="27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</row>
    <row r="344" spans="1:188" s="30" customFormat="1" ht="15.75" hidden="1" customHeight="1" x14ac:dyDescent="0.2">
      <c r="A344" s="25" t="s">
        <v>103</v>
      </c>
      <c r="B344" s="41" t="s">
        <v>831</v>
      </c>
      <c r="C344" s="26" t="s">
        <v>105</v>
      </c>
      <c r="D344" s="24" t="s">
        <v>1065</v>
      </c>
      <c r="E344" s="24" t="s">
        <v>1066</v>
      </c>
      <c r="F344" s="24"/>
      <c r="G344" s="24" t="s">
        <v>138</v>
      </c>
      <c r="H344" s="24" t="s">
        <v>139</v>
      </c>
      <c r="I344" s="24">
        <v>8</v>
      </c>
      <c r="J344" s="24" t="s">
        <v>222</v>
      </c>
      <c r="K344" s="24"/>
      <c r="L344" s="27">
        <v>999898807</v>
      </c>
      <c r="M344" s="28" t="s">
        <v>112</v>
      </c>
      <c r="N344" s="28"/>
      <c r="O344" s="27"/>
      <c r="P344" s="27"/>
      <c r="Q344" s="33">
        <f t="shared" si="24"/>
        <v>0</v>
      </c>
      <c r="R344" s="34">
        <f t="shared" si="25"/>
        <v>63</v>
      </c>
      <c r="S344" s="28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7"/>
      <c r="BT344" s="27"/>
      <c r="BU344" s="27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</row>
    <row r="345" spans="1:188" s="30" customFormat="1" ht="15.75" hidden="1" customHeight="1" x14ac:dyDescent="0.2">
      <c r="A345" s="25" t="s">
        <v>103</v>
      </c>
      <c r="B345" s="41" t="s">
        <v>831</v>
      </c>
      <c r="C345" s="26" t="s">
        <v>105</v>
      </c>
      <c r="D345" s="24" t="s">
        <v>1067</v>
      </c>
      <c r="E345" s="24" t="s">
        <v>1068</v>
      </c>
      <c r="F345" s="24"/>
      <c r="G345" s="24" t="s">
        <v>1069</v>
      </c>
      <c r="H345" s="24" t="s">
        <v>310</v>
      </c>
      <c r="I345" s="24">
        <v>5</v>
      </c>
      <c r="J345" s="24" t="s">
        <v>1070</v>
      </c>
      <c r="K345" s="24" t="s">
        <v>1071</v>
      </c>
      <c r="L345" s="27">
        <v>999779683</v>
      </c>
      <c r="M345" s="28" t="s">
        <v>112</v>
      </c>
      <c r="N345" s="28"/>
      <c r="O345" s="27"/>
      <c r="P345" s="27"/>
      <c r="Q345" s="33">
        <f t="shared" si="24"/>
        <v>0</v>
      </c>
      <c r="R345" s="34">
        <f t="shared" si="25"/>
        <v>63</v>
      </c>
      <c r="S345" s="28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7"/>
      <c r="BT345" s="27"/>
      <c r="BU345" s="27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</row>
    <row r="346" spans="1:188" s="30" customFormat="1" ht="15.75" hidden="1" customHeight="1" x14ac:dyDescent="0.2">
      <c r="A346" s="25" t="s">
        <v>103</v>
      </c>
      <c r="B346" s="41" t="s">
        <v>831</v>
      </c>
      <c r="C346" s="26" t="s">
        <v>105</v>
      </c>
      <c r="D346" s="24" t="s">
        <v>595</v>
      </c>
      <c r="E346" s="24" t="s">
        <v>1072</v>
      </c>
      <c r="F346" s="24"/>
      <c r="G346" s="24" t="s">
        <v>1073</v>
      </c>
      <c r="H346" s="24" t="s">
        <v>1074</v>
      </c>
      <c r="I346" s="24">
        <v>3</v>
      </c>
      <c r="J346" s="24" t="s">
        <v>1075</v>
      </c>
      <c r="K346" s="24" t="s">
        <v>1076</v>
      </c>
      <c r="L346" s="27">
        <v>999872201</v>
      </c>
      <c r="M346" s="28" t="s">
        <v>112</v>
      </c>
      <c r="N346" s="28"/>
      <c r="O346" s="27"/>
      <c r="P346" s="27"/>
      <c r="Q346" s="33">
        <f t="shared" si="24"/>
        <v>0</v>
      </c>
      <c r="R346" s="34">
        <f t="shared" si="25"/>
        <v>63</v>
      </c>
      <c r="S346" s="28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7"/>
      <c r="BT346" s="27"/>
      <c r="BU346" s="27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</row>
    <row r="347" spans="1:188" s="30" customFormat="1" ht="15.75" hidden="1" customHeight="1" x14ac:dyDescent="0.2">
      <c r="A347" s="25" t="s">
        <v>103</v>
      </c>
      <c r="B347" s="41" t="s">
        <v>831</v>
      </c>
      <c r="C347" s="26" t="s">
        <v>105</v>
      </c>
      <c r="D347" s="24" t="s">
        <v>432</v>
      </c>
      <c r="E347" s="24" t="s">
        <v>433</v>
      </c>
      <c r="F347" s="31">
        <v>37336</v>
      </c>
      <c r="G347" s="24" t="s">
        <v>557</v>
      </c>
      <c r="H347" s="24" t="s">
        <v>351</v>
      </c>
      <c r="I347" s="25">
        <v>2</v>
      </c>
      <c r="J347" s="24" t="s">
        <v>352</v>
      </c>
      <c r="K347" s="24" t="s">
        <v>353</v>
      </c>
      <c r="L347" s="27">
        <v>999856063</v>
      </c>
      <c r="M347" s="28" t="s">
        <v>112</v>
      </c>
      <c r="N347" s="28"/>
      <c r="O347" s="27"/>
      <c r="P347" s="27"/>
      <c r="Q347" s="33">
        <f t="shared" si="24"/>
        <v>0</v>
      </c>
      <c r="R347" s="34">
        <f t="shared" si="25"/>
        <v>63</v>
      </c>
      <c r="S347" s="28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7"/>
      <c r="BT347" s="27"/>
      <c r="BU347" s="27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</row>
    <row r="348" spans="1:188" s="30" customFormat="1" ht="15.75" hidden="1" customHeight="1" x14ac:dyDescent="0.2">
      <c r="A348" s="25" t="s">
        <v>103</v>
      </c>
      <c r="B348" s="41" t="s">
        <v>831</v>
      </c>
      <c r="C348" s="26" t="s">
        <v>105</v>
      </c>
      <c r="D348" s="24" t="s">
        <v>975</v>
      </c>
      <c r="E348" s="24" t="s">
        <v>1077</v>
      </c>
      <c r="F348" s="31">
        <v>37562</v>
      </c>
      <c r="G348" s="24" t="s">
        <v>1078</v>
      </c>
      <c r="H348" s="24" t="s">
        <v>139</v>
      </c>
      <c r="I348" s="24">
        <v>8</v>
      </c>
      <c r="J348" s="24" t="s">
        <v>1079</v>
      </c>
      <c r="K348" s="24" t="s">
        <v>1080</v>
      </c>
      <c r="L348" s="27">
        <v>999881702</v>
      </c>
      <c r="M348" s="28" t="s">
        <v>112</v>
      </c>
      <c r="N348" s="28"/>
      <c r="O348" s="27"/>
      <c r="P348" s="27"/>
      <c r="Q348" s="33">
        <f t="shared" si="24"/>
        <v>0</v>
      </c>
      <c r="R348" s="34">
        <f t="shared" si="25"/>
        <v>63</v>
      </c>
      <c r="S348" s="28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7"/>
      <c r="BT348" s="27"/>
      <c r="BU348" s="27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</row>
    <row r="349" spans="1:188" s="30" customFormat="1" ht="15.75" hidden="1" customHeight="1" x14ac:dyDescent="0.2">
      <c r="A349" s="25" t="s">
        <v>103</v>
      </c>
      <c r="B349" s="41" t="s">
        <v>831</v>
      </c>
      <c r="C349" s="26" t="s">
        <v>105</v>
      </c>
      <c r="D349" s="24" t="s">
        <v>705</v>
      </c>
      <c r="E349" s="24" t="s">
        <v>1081</v>
      </c>
      <c r="F349" s="31">
        <v>37522</v>
      </c>
      <c r="G349" s="24" t="s">
        <v>1082</v>
      </c>
      <c r="H349" s="24" t="s">
        <v>122</v>
      </c>
      <c r="I349" s="24">
        <v>4</v>
      </c>
      <c r="J349" s="24" t="s">
        <v>151</v>
      </c>
      <c r="K349" s="24" t="s">
        <v>152</v>
      </c>
      <c r="L349" s="27">
        <v>999874869</v>
      </c>
      <c r="M349" s="28" t="s">
        <v>112</v>
      </c>
      <c r="N349" s="28"/>
      <c r="O349" s="27"/>
      <c r="P349" s="27"/>
      <c r="Q349" s="33">
        <f t="shared" si="24"/>
        <v>0</v>
      </c>
      <c r="R349" s="34">
        <f t="shared" si="25"/>
        <v>63</v>
      </c>
      <c r="S349" s="28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7"/>
      <c r="BT349" s="27"/>
      <c r="BU349" s="27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</row>
    <row r="350" spans="1:188" s="30" customFormat="1" ht="15.75" hidden="1" customHeight="1" x14ac:dyDescent="0.2">
      <c r="A350" s="25" t="s">
        <v>103</v>
      </c>
      <c r="B350" s="41" t="s">
        <v>831</v>
      </c>
      <c r="C350" s="26" t="s">
        <v>105</v>
      </c>
      <c r="D350" s="24" t="s">
        <v>400</v>
      </c>
      <c r="E350" s="24" t="s">
        <v>1083</v>
      </c>
      <c r="F350" s="24"/>
      <c r="G350" s="24" t="s">
        <v>1084</v>
      </c>
      <c r="H350" s="24" t="s">
        <v>109</v>
      </c>
      <c r="I350" s="24">
        <v>6</v>
      </c>
      <c r="J350" s="24" t="s">
        <v>1085</v>
      </c>
      <c r="K350" s="24" t="s">
        <v>1086</v>
      </c>
      <c r="L350" s="27">
        <v>999857527</v>
      </c>
      <c r="M350" s="28" t="s">
        <v>112</v>
      </c>
      <c r="N350" s="28"/>
      <c r="O350" s="27"/>
      <c r="P350" s="27"/>
      <c r="Q350" s="33">
        <f t="shared" si="24"/>
        <v>0</v>
      </c>
      <c r="R350" s="34">
        <f t="shared" si="25"/>
        <v>63</v>
      </c>
      <c r="S350" s="28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7"/>
      <c r="BT350" s="27"/>
      <c r="BU350" s="27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</row>
    <row r="351" spans="1:188" s="30" customFormat="1" ht="15.75" hidden="1" customHeight="1" x14ac:dyDescent="0.2">
      <c r="A351" s="25" t="s">
        <v>103</v>
      </c>
      <c r="B351" s="41" t="s">
        <v>831</v>
      </c>
      <c r="C351" s="26" t="s">
        <v>105</v>
      </c>
      <c r="D351" s="24" t="s">
        <v>1087</v>
      </c>
      <c r="E351" s="24" t="s">
        <v>1088</v>
      </c>
      <c r="F351" s="24"/>
      <c r="G351" s="24" t="s">
        <v>1089</v>
      </c>
      <c r="H351" s="24" t="s">
        <v>116</v>
      </c>
      <c r="I351" s="25">
        <v>2</v>
      </c>
      <c r="J351" s="24" t="s">
        <v>969</v>
      </c>
      <c r="K351" s="24" t="s">
        <v>970</v>
      </c>
      <c r="L351" s="27">
        <v>999846292</v>
      </c>
      <c r="M351" s="28" t="s">
        <v>112</v>
      </c>
      <c r="N351" s="28"/>
      <c r="O351" s="27"/>
      <c r="P351" s="27"/>
      <c r="Q351" s="33">
        <f t="shared" si="24"/>
        <v>0</v>
      </c>
      <c r="R351" s="34">
        <f t="shared" si="25"/>
        <v>63</v>
      </c>
      <c r="S351" s="28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7"/>
      <c r="BT351" s="27"/>
      <c r="BU351" s="27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</row>
    <row r="352" spans="1:188" s="30" customFormat="1" ht="15.75" hidden="1" customHeight="1" x14ac:dyDescent="0.2">
      <c r="A352" s="25" t="s">
        <v>103</v>
      </c>
      <c r="B352" s="41" t="s">
        <v>831</v>
      </c>
      <c r="C352" s="26" t="s">
        <v>105</v>
      </c>
      <c r="D352" s="24" t="s">
        <v>1090</v>
      </c>
      <c r="E352" s="24" t="s">
        <v>1091</v>
      </c>
      <c r="F352" s="24"/>
      <c r="G352" s="24" t="s">
        <v>1092</v>
      </c>
      <c r="H352" s="24" t="s">
        <v>247</v>
      </c>
      <c r="I352" s="24">
        <v>1</v>
      </c>
      <c r="J352" s="24" t="s">
        <v>248</v>
      </c>
      <c r="K352" s="24" t="s">
        <v>249</v>
      </c>
      <c r="L352" s="27">
        <v>999739944</v>
      </c>
      <c r="M352" s="28" t="s">
        <v>112</v>
      </c>
      <c r="N352" s="28"/>
      <c r="O352" s="27"/>
      <c r="P352" s="27"/>
      <c r="Q352" s="33">
        <f t="shared" si="24"/>
        <v>0</v>
      </c>
      <c r="R352" s="34">
        <f t="shared" si="25"/>
        <v>63</v>
      </c>
      <c r="S352" s="28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7"/>
      <c r="BT352" s="27"/>
      <c r="BU352" s="27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</row>
    <row r="353" spans="1:593" s="30" customFormat="1" ht="15.75" hidden="1" customHeight="1" x14ac:dyDescent="0.2">
      <c r="A353" s="25" t="s">
        <v>103</v>
      </c>
      <c r="B353" s="41" t="s">
        <v>831</v>
      </c>
      <c r="C353" s="26" t="s">
        <v>105</v>
      </c>
      <c r="D353" s="24" t="s">
        <v>730</v>
      </c>
      <c r="E353" s="24" t="s">
        <v>1093</v>
      </c>
      <c r="F353" s="24"/>
      <c r="G353" s="24" t="s">
        <v>1094</v>
      </c>
      <c r="H353" s="24" t="s">
        <v>139</v>
      </c>
      <c r="I353" s="24">
        <v>8</v>
      </c>
      <c r="J353" s="24" t="s">
        <v>1095</v>
      </c>
      <c r="K353" s="24" t="s">
        <v>1096</v>
      </c>
      <c r="L353" s="27">
        <v>999880582</v>
      </c>
      <c r="M353" s="28" t="s">
        <v>112</v>
      </c>
      <c r="N353" s="28"/>
      <c r="O353" s="27"/>
      <c r="P353" s="27"/>
      <c r="Q353" s="33">
        <f t="shared" si="24"/>
        <v>0</v>
      </c>
      <c r="R353" s="34">
        <f t="shared" si="25"/>
        <v>63</v>
      </c>
      <c r="S353" s="28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7"/>
      <c r="BT353" s="27"/>
      <c r="BU353" s="27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</row>
    <row r="354" spans="1:593" s="30" customFormat="1" ht="15.75" hidden="1" customHeight="1" x14ac:dyDescent="0.2">
      <c r="A354" s="25" t="s">
        <v>103</v>
      </c>
      <c r="B354" s="41" t="s">
        <v>831</v>
      </c>
      <c r="C354" s="26" t="s">
        <v>105</v>
      </c>
      <c r="D354" s="24" t="s">
        <v>335</v>
      </c>
      <c r="E354" s="24" t="s">
        <v>1097</v>
      </c>
      <c r="F354" s="24"/>
      <c r="G354" s="24" t="s">
        <v>1098</v>
      </c>
      <c r="H354" s="24" t="s">
        <v>116</v>
      </c>
      <c r="I354" s="25">
        <v>2</v>
      </c>
      <c r="J354" s="24" t="s">
        <v>1099</v>
      </c>
      <c r="K354" s="24" t="s">
        <v>1100</v>
      </c>
      <c r="L354" s="27">
        <v>999852896</v>
      </c>
      <c r="M354" s="28" t="s">
        <v>112</v>
      </c>
      <c r="N354" s="28"/>
      <c r="O354" s="27"/>
      <c r="P354" s="27"/>
      <c r="Q354" s="33">
        <f t="shared" si="24"/>
        <v>0</v>
      </c>
      <c r="R354" s="34">
        <f t="shared" si="25"/>
        <v>63</v>
      </c>
      <c r="S354" s="28"/>
      <c r="T354" s="27"/>
      <c r="U354" s="27"/>
      <c r="V354" s="29"/>
      <c r="W354" s="27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7"/>
      <c r="BT354" s="27"/>
      <c r="BU354" s="27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</row>
    <row r="355" spans="1:593" s="30" customFormat="1" ht="15.75" hidden="1" customHeight="1" x14ac:dyDescent="0.2">
      <c r="A355" s="25" t="s">
        <v>103</v>
      </c>
      <c r="B355" s="41" t="s">
        <v>831</v>
      </c>
      <c r="C355" s="26" t="s">
        <v>105</v>
      </c>
      <c r="D355" s="24" t="s">
        <v>983</v>
      </c>
      <c r="E355" s="24" t="s">
        <v>1101</v>
      </c>
      <c r="F355" s="24"/>
      <c r="G355" s="24" t="s">
        <v>1102</v>
      </c>
      <c r="H355" s="24" t="s">
        <v>139</v>
      </c>
      <c r="I355" s="24">
        <v>8</v>
      </c>
      <c r="J355" s="24" t="s">
        <v>1103</v>
      </c>
      <c r="K355" s="24" t="s">
        <v>1104</v>
      </c>
      <c r="L355" s="27">
        <v>999848091</v>
      </c>
      <c r="M355" s="28" t="s">
        <v>112</v>
      </c>
      <c r="N355" s="28"/>
      <c r="O355" s="27"/>
      <c r="P355" s="27"/>
      <c r="Q355" s="33">
        <f t="shared" si="24"/>
        <v>0</v>
      </c>
      <c r="R355" s="34">
        <f t="shared" si="25"/>
        <v>63</v>
      </c>
      <c r="S355" s="28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7"/>
      <c r="BT355" s="27"/>
      <c r="BU355" s="27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</row>
    <row r="356" spans="1:593" s="30" customFormat="1" ht="15.75" hidden="1" customHeight="1" x14ac:dyDescent="0.2">
      <c r="A356" s="25" t="s">
        <v>103</v>
      </c>
      <c r="B356" s="41" t="s">
        <v>831</v>
      </c>
      <c r="C356" s="26" t="s">
        <v>105</v>
      </c>
      <c r="D356" s="24" t="s">
        <v>1105</v>
      </c>
      <c r="E356" s="24" t="s">
        <v>1106</v>
      </c>
      <c r="F356" s="24"/>
      <c r="G356" s="24" t="s">
        <v>838</v>
      </c>
      <c r="H356" s="24" t="s">
        <v>606</v>
      </c>
      <c r="I356" s="24">
        <v>7</v>
      </c>
      <c r="J356" s="24" t="s">
        <v>607</v>
      </c>
      <c r="K356" s="24" t="s">
        <v>608</v>
      </c>
      <c r="L356" s="27">
        <v>999874288</v>
      </c>
      <c r="M356" s="28" t="s">
        <v>112</v>
      </c>
      <c r="N356" s="28"/>
      <c r="O356" s="27"/>
      <c r="P356" s="27"/>
      <c r="Q356" s="33">
        <f t="shared" si="24"/>
        <v>0</v>
      </c>
      <c r="R356" s="34">
        <f t="shared" si="25"/>
        <v>63</v>
      </c>
      <c r="S356" s="28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7"/>
      <c r="BT356" s="27"/>
      <c r="BU356" s="27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</row>
    <row r="357" spans="1:593" s="30" customFormat="1" ht="15.75" hidden="1" customHeight="1" x14ac:dyDescent="0.2">
      <c r="A357" s="25" t="s">
        <v>103</v>
      </c>
      <c r="B357" s="41" t="s">
        <v>831</v>
      </c>
      <c r="C357" s="26" t="s">
        <v>105</v>
      </c>
      <c r="D357" s="24" t="s">
        <v>1107</v>
      </c>
      <c r="E357" s="24" t="s">
        <v>1108</v>
      </c>
      <c r="F357" s="24"/>
      <c r="G357" s="24" t="s">
        <v>1109</v>
      </c>
      <c r="H357" s="24" t="s">
        <v>415</v>
      </c>
      <c r="I357" s="24">
        <v>4</v>
      </c>
      <c r="J357" s="24" t="s">
        <v>151</v>
      </c>
      <c r="K357" s="24" t="s">
        <v>1110</v>
      </c>
      <c r="L357" s="27">
        <v>999878811</v>
      </c>
      <c r="M357" s="28" t="s">
        <v>112</v>
      </c>
      <c r="N357" s="28"/>
      <c r="O357" s="27"/>
      <c r="P357" s="27"/>
      <c r="Q357" s="33">
        <f t="shared" si="24"/>
        <v>0</v>
      </c>
      <c r="R357" s="34">
        <f t="shared" si="25"/>
        <v>63</v>
      </c>
      <c r="S357" s="28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7"/>
      <c r="BT357" s="27"/>
      <c r="BU357" s="27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</row>
    <row r="358" spans="1:593" s="30" customFormat="1" ht="15.75" hidden="1" customHeight="1" x14ac:dyDescent="0.2">
      <c r="A358" s="25" t="s">
        <v>103</v>
      </c>
      <c r="B358" s="41" t="s">
        <v>831</v>
      </c>
      <c r="C358" s="26" t="s">
        <v>105</v>
      </c>
      <c r="D358" s="24" t="s">
        <v>1111</v>
      </c>
      <c r="E358" s="24" t="s">
        <v>1112</v>
      </c>
      <c r="F358" s="24"/>
      <c r="G358" s="24" t="s">
        <v>1113</v>
      </c>
      <c r="H358" s="24" t="s">
        <v>280</v>
      </c>
      <c r="I358" s="24">
        <v>6</v>
      </c>
      <c r="J358" s="24" t="s">
        <v>1041</v>
      </c>
      <c r="K358" s="24" t="s">
        <v>1042</v>
      </c>
      <c r="L358" s="27">
        <v>999871461</v>
      </c>
      <c r="M358" s="28" t="s">
        <v>112</v>
      </c>
      <c r="N358" s="28"/>
      <c r="O358" s="27"/>
      <c r="P358" s="27"/>
      <c r="Q358" s="33">
        <f t="shared" si="24"/>
        <v>0</v>
      </c>
      <c r="R358" s="34">
        <f t="shared" si="25"/>
        <v>63</v>
      </c>
      <c r="S358" s="28"/>
      <c r="T358" s="27"/>
      <c r="U358" s="27"/>
      <c r="V358" s="29"/>
      <c r="W358" s="27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7"/>
      <c r="BT358" s="27"/>
      <c r="BU358" s="27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</row>
    <row r="359" spans="1:593" s="30" customFormat="1" ht="15.75" hidden="1" customHeight="1" x14ac:dyDescent="0.2">
      <c r="A359" s="25" t="s">
        <v>103</v>
      </c>
      <c r="B359" s="41" t="s">
        <v>831</v>
      </c>
      <c r="C359" s="26" t="s">
        <v>105</v>
      </c>
      <c r="D359" s="24" t="s">
        <v>154</v>
      </c>
      <c r="E359" s="24" t="s">
        <v>1114</v>
      </c>
      <c r="F359" s="24"/>
      <c r="G359" s="24" t="s">
        <v>1115</v>
      </c>
      <c r="H359" s="24" t="s">
        <v>116</v>
      </c>
      <c r="I359" s="25">
        <v>2</v>
      </c>
      <c r="J359" s="24" t="s">
        <v>449</v>
      </c>
      <c r="K359" s="24" t="s">
        <v>450</v>
      </c>
      <c r="L359" s="27">
        <v>999891891</v>
      </c>
      <c r="M359" s="28" t="s">
        <v>112</v>
      </c>
      <c r="N359" s="28"/>
      <c r="O359" s="27"/>
      <c r="P359" s="27"/>
      <c r="Q359" s="33">
        <f t="shared" si="24"/>
        <v>0</v>
      </c>
      <c r="R359" s="34">
        <f t="shared" si="25"/>
        <v>63</v>
      </c>
      <c r="S359" s="28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7"/>
      <c r="BT359" s="27"/>
      <c r="BU359" s="27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</row>
    <row r="360" spans="1:593" s="30" customFormat="1" ht="15.75" hidden="1" customHeight="1" x14ac:dyDescent="0.2">
      <c r="A360" s="25" t="s">
        <v>103</v>
      </c>
      <c r="B360" s="41" t="s">
        <v>831</v>
      </c>
      <c r="C360" s="26" t="s">
        <v>105</v>
      </c>
      <c r="D360" s="24" t="s">
        <v>1116</v>
      </c>
      <c r="E360" s="24" t="s">
        <v>1117</v>
      </c>
      <c r="F360" s="24"/>
      <c r="G360" s="24" t="s">
        <v>1118</v>
      </c>
      <c r="H360" s="24" t="s">
        <v>109</v>
      </c>
      <c r="I360" s="24">
        <v>6</v>
      </c>
      <c r="J360" s="24" t="s">
        <v>1119</v>
      </c>
      <c r="K360" s="24" t="s">
        <v>1120</v>
      </c>
      <c r="L360" s="27">
        <v>999778836</v>
      </c>
      <c r="M360" s="28" t="s">
        <v>112</v>
      </c>
      <c r="N360" s="28"/>
      <c r="O360" s="27"/>
      <c r="P360" s="27"/>
      <c r="Q360" s="33">
        <f t="shared" si="24"/>
        <v>0</v>
      </c>
      <c r="R360" s="34">
        <f t="shared" si="25"/>
        <v>63</v>
      </c>
      <c r="S360" s="28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7"/>
      <c r="BT360" s="27"/>
      <c r="BU360" s="27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</row>
    <row r="361" spans="1:593" s="30" customFormat="1" ht="15.75" hidden="1" customHeight="1" x14ac:dyDescent="0.2">
      <c r="A361" s="25" t="s">
        <v>103</v>
      </c>
      <c r="B361" s="41" t="s">
        <v>831</v>
      </c>
      <c r="C361" s="26" t="s">
        <v>105</v>
      </c>
      <c r="D361" s="24" t="s">
        <v>803</v>
      </c>
      <c r="E361" s="24" t="s">
        <v>804</v>
      </c>
      <c r="F361" s="24"/>
      <c r="G361" s="24" t="s">
        <v>693</v>
      </c>
      <c r="H361" s="24" t="s">
        <v>122</v>
      </c>
      <c r="I361" s="24">
        <v>4</v>
      </c>
      <c r="J361" s="24" t="s">
        <v>694</v>
      </c>
      <c r="K361" s="24" t="s">
        <v>695</v>
      </c>
      <c r="L361" s="27">
        <v>999796782</v>
      </c>
      <c r="M361" s="28" t="s">
        <v>112</v>
      </c>
      <c r="N361" s="28"/>
      <c r="O361" s="27"/>
      <c r="P361" s="27"/>
      <c r="Q361" s="33">
        <f t="shared" si="24"/>
        <v>0</v>
      </c>
      <c r="R361" s="34">
        <f t="shared" si="25"/>
        <v>63</v>
      </c>
      <c r="S361" s="28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7"/>
      <c r="BT361" s="27"/>
      <c r="BU361" s="27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</row>
    <row r="362" spans="1:593" s="30" customFormat="1" ht="15.75" hidden="1" customHeight="1" x14ac:dyDescent="0.2">
      <c r="A362" s="25" t="s">
        <v>103</v>
      </c>
      <c r="B362" s="41" t="s">
        <v>831</v>
      </c>
      <c r="C362" s="26" t="s">
        <v>105</v>
      </c>
      <c r="D362" s="24" t="s">
        <v>359</v>
      </c>
      <c r="E362" s="24" t="s">
        <v>1121</v>
      </c>
      <c r="F362" s="24"/>
      <c r="G362" s="24" t="s">
        <v>1015</v>
      </c>
      <c r="H362" s="24" t="s">
        <v>1122</v>
      </c>
      <c r="I362" s="24">
        <v>5</v>
      </c>
      <c r="J362" s="24" t="s">
        <v>1123</v>
      </c>
      <c r="K362" s="24" t="s">
        <v>1124</v>
      </c>
      <c r="L362" s="27">
        <v>999885582</v>
      </c>
      <c r="M362" s="28" t="s">
        <v>112</v>
      </c>
      <c r="N362" s="28"/>
      <c r="O362" s="27"/>
      <c r="P362" s="27"/>
      <c r="Q362" s="33">
        <f t="shared" si="24"/>
        <v>0</v>
      </c>
      <c r="R362" s="34">
        <f t="shared" si="25"/>
        <v>63</v>
      </c>
      <c r="S362" s="28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7"/>
      <c r="BT362" s="27"/>
      <c r="BU362" s="27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</row>
    <row r="363" spans="1:593" s="30" customFormat="1" ht="15.75" hidden="1" customHeight="1" x14ac:dyDescent="0.2">
      <c r="A363" s="25" t="s">
        <v>103</v>
      </c>
      <c r="B363" s="41" t="s">
        <v>831</v>
      </c>
      <c r="C363" s="26" t="s">
        <v>105</v>
      </c>
      <c r="D363" s="24" t="s">
        <v>1125</v>
      </c>
      <c r="E363" s="24" t="s">
        <v>1126</v>
      </c>
      <c r="F363" s="24"/>
      <c r="G363" s="24" t="s">
        <v>1127</v>
      </c>
      <c r="H363" s="24" t="s">
        <v>258</v>
      </c>
      <c r="I363" s="24">
        <v>5</v>
      </c>
      <c r="J363" s="24" t="s">
        <v>188</v>
      </c>
      <c r="K363" s="24" t="s">
        <v>189</v>
      </c>
      <c r="L363" s="27">
        <v>999872560</v>
      </c>
      <c r="M363" s="28" t="s">
        <v>112</v>
      </c>
      <c r="N363" s="28"/>
      <c r="O363" s="27"/>
      <c r="P363" s="27"/>
      <c r="Q363" s="33">
        <f t="shared" si="24"/>
        <v>0</v>
      </c>
      <c r="R363" s="34">
        <f t="shared" si="25"/>
        <v>63</v>
      </c>
      <c r="S363" s="28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7"/>
      <c r="BT363" s="27"/>
      <c r="BU363" s="27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</row>
    <row r="364" spans="1:593" s="30" customFormat="1" ht="15.75" hidden="1" customHeight="1" x14ac:dyDescent="0.2">
      <c r="A364" s="25" t="s">
        <v>103</v>
      </c>
      <c r="B364" s="41" t="s">
        <v>831</v>
      </c>
      <c r="C364" s="26" t="s">
        <v>105</v>
      </c>
      <c r="D364" s="24" t="s">
        <v>852</v>
      </c>
      <c r="E364" s="24" t="s">
        <v>1128</v>
      </c>
      <c r="F364" s="24"/>
      <c r="G364" s="24" t="s">
        <v>555</v>
      </c>
      <c r="H364" s="24" t="s">
        <v>109</v>
      </c>
      <c r="I364" s="24">
        <v>6</v>
      </c>
      <c r="J364" s="24" t="s">
        <v>248</v>
      </c>
      <c r="K364" s="24" t="s">
        <v>254</v>
      </c>
      <c r="L364" s="27">
        <v>999779962</v>
      </c>
      <c r="M364" s="28" t="s">
        <v>112</v>
      </c>
      <c r="N364" s="28" t="b">
        <v>1</v>
      </c>
      <c r="O364" s="27"/>
      <c r="P364" s="27"/>
      <c r="Q364" s="33">
        <f t="shared" si="24"/>
        <v>0</v>
      </c>
      <c r="R364" s="34">
        <f t="shared" si="25"/>
        <v>63</v>
      </c>
      <c r="S364" s="28"/>
      <c r="T364" s="27"/>
      <c r="U364" s="27"/>
      <c r="V364" s="29"/>
      <c r="W364" s="27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7"/>
      <c r="BT364" s="27"/>
      <c r="BU364" s="27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</row>
    <row r="365" spans="1:593" s="30" customFormat="1" ht="15.75" customHeight="1" x14ac:dyDescent="0.2">
      <c r="Q365" s="33"/>
      <c r="R365" s="34"/>
      <c r="S365" s="28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7"/>
      <c r="BT365" s="27"/>
      <c r="BU365" s="27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</row>
    <row r="366" spans="1:593" s="30" customFormat="1" ht="15.75" customHeight="1" x14ac:dyDescent="0.2">
      <c r="A366" s="25"/>
      <c r="B366" s="41"/>
      <c r="C366" s="26"/>
      <c r="D366" s="24"/>
      <c r="E366" s="24"/>
      <c r="F366" s="31"/>
      <c r="G366" s="24"/>
      <c r="H366" s="24"/>
      <c r="I366" s="25"/>
      <c r="J366" s="24"/>
      <c r="K366" s="24"/>
      <c r="L366" s="27"/>
      <c r="M366" s="28"/>
      <c r="N366" s="28"/>
      <c r="O366" s="27"/>
      <c r="P366" s="27"/>
      <c r="Q366" s="33"/>
      <c r="R366" s="34"/>
      <c r="S366" s="28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7"/>
      <c r="BT366" s="27"/>
      <c r="BU366" s="27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</row>
    <row r="367" spans="1:593" s="30" customFormat="1" ht="15.75" customHeight="1" x14ac:dyDescent="0.2">
      <c r="A367" s="25" t="s">
        <v>103</v>
      </c>
      <c r="B367" s="41" t="s">
        <v>1129</v>
      </c>
      <c r="C367" s="26" t="s">
        <v>105</v>
      </c>
      <c r="D367" s="24" t="s">
        <v>852</v>
      </c>
      <c r="E367" s="24" t="s">
        <v>1128</v>
      </c>
      <c r="F367" s="24"/>
      <c r="G367" s="24" t="s">
        <v>555</v>
      </c>
      <c r="H367" s="24" t="s">
        <v>109</v>
      </c>
      <c r="I367" s="24">
        <v>6</v>
      </c>
      <c r="J367" s="24" t="s">
        <v>253</v>
      </c>
      <c r="K367" s="24" t="s">
        <v>254</v>
      </c>
      <c r="L367" s="27">
        <v>999779962</v>
      </c>
      <c r="M367" s="28" t="s">
        <v>112</v>
      </c>
      <c r="N367" s="28"/>
      <c r="O367" s="27"/>
      <c r="P367" s="27"/>
      <c r="Q367" s="33">
        <f t="shared" ref="Q367:Q383" si="26">SUM(T367:ED367)</f>
        <v>1045.3</v>
      </c>
      <c r="R367" s="34">
        <f t="shared" ref="R367:R398" si="27">RANK(Q367,$Q$367:$Q$477)</f>
        <v>1</v>
      </c>
      <c r="S367" s="28"/>
      <c r="T367" s="27">
        <v>64.8</v>
      </c>
      <c r="U367" s="29"/>
      <c r="V367" s="29"/>
      <c r="W367" s="27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>
        <v>180</v>
      </c>
      <c r="BG367" s="29">
        <f>150+400</f>
        <v>550</v>
      </c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7"/>
      <c r="BT367" s="27"/>
      <c r="BU367" s="27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>
        <v>60</v>
      </c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>
        <v>190.5</v>
      </c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</row>
    <row r="368" spans="1:593" s="30" customFormat="1" ht="15.75" customHeight="1" x14ac:dyDescent="0.2">
      <c r="A368" s="25" t="s">
        <v>103</v>
      </c>
      <c r="B368" s="41" t="s">
        <v>1129</v>
      </c>
      <c r="C368" s="26" t="s">
        <v>105</v>
      </c>
      <c r="D368" s="24" t="s">
        <v>340</v>
      </c>
      <c r="E368" s="24" t="s">
        <v>1130</v>
      </c>
      <c r="F368" s="24"/>
      <c r="G368" s="24" t="s">
        <v>361</v>
      </c>
      <c r="H368" s="24" t="s">
        <v>362</v>
      </c>
      <c r="I368" s="24">
        <v>2</v>
      </c>
      <c r="J368" s="24" t="s">
        <v>363</v>
      </c>
      <c r="K368" s="24" t="s">
        <v>1131</v>
      </c>
      <c r="L368" s="27">
        <v>999875060</v>
      </c>
      <c r="M368" s="28" t="s">
        <v>112</v>
      </c>
      <c r="N368" s="28"/>
      <c r="O368" s="27"/>
      <c r="P368" s="27"/>
      <c r="Q368" s="33">
        <f t="shared" si="26"/>
        <v>412.00000000000006</v>
      </c>
      <c r="R368" s="34">
        <f t="shared" si="27"/>
        <v>2</v>
      </c>
      <c r="S368" s="28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>
        <v>49.05</v>
      </c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>
        <v>60</v>
      </c>
      <c r="BJ368" s="29"/>
      <c r="BK368" s="29"/>
      <c r="BL368" s="29"/>
      <c r="BM368" s="29"/>
      <c r="BN368" s="29"/>
      <c r="BO368" s="29"/>
      <c r="BP368" s="29"/>
      <c r="BQ368" s="29"/>
      <c r="BR368" s="29"/>
      <c r="BS368" s="27"/>
      <c r="BT368" s="27">
        <v>60</v>
      </c>
      <c r="BU368" s="27">
        <v>75.75</v>
      </c>
      <c r="BV368" s="29"/>
      <c r="BW368" s="29"/>
      <c r="BX368" s="29"/>
      <c r="BY368" s="29"/>
      <c r="BZ368" s="29"/>
      <c r="CA368" s="29">
        <v>63.6</v>
      </c>
      <c r="CB368" s="29"/>
      <c r="CC368" s="29"/>
      <c r="CD368" s="29"/>
      <c r="CE368" s="29"/>
      <c r="CF368" s="29"/>
      <c r="CG368" s="29"/>
      <c r="CH368" s="29"/>
      <c r="CI368" s="29"/>
      <c r="CJ368" s="29"/>
      <c r="CK368" s="29">
        <v>63.6</v>
      </c>
      <c r="CL368" s="29"/>
      <c r="CM368" s="29"/>
      <c r="CN368" s="29"/>
      <c r="CO368" s="29">
        <v>40</v>
      </c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  <c r="QN368" s="29"/>
      <c r="QO368" s="29"/>
      <c r="QP368" s="29"/>
      <c r="QQ368" s="29"/>
      <c r="QR368" s="29"/>
      <c r="QS368" s="29"/>
      <c r="QT368" s="29"/>
      <c r="QU368" s="29"/>
      <c r="QV368" s="29"/>
      <c r="QW368" s="29"/>
      <c r="QX368" s="29"/>
      <c r="QY368" s="29"/>
      <c r="QZ368" s="29"/>
      <c r="RA368" s="29"/>
      <c r="RB368" s="29"/>
      <c r="RC368" s="29"/>
      <c r="RD368" s="29"/>
      <c r="RE368" s="29"/>
      <c r="RF368" s="29"/>
      <c r="RG368" s="29"/>
      <c r="RH368" s="29"/>
      <c r="RI368" s="29"/>
      <c r="RJ368" s="29"/>
      <c r="RK368" s="29"/>
      <c r="RL368" s="29"/>
      <c r="RM368" s="29"/>
      <c r="RN368" s="29"/>
      <c r="RO368" s="29"/>
      <c r="RP368" s="29"/>
      <c r="RQ368" s="29"/>
      <c r="RR368" s="29"/>
      <c r="RS368" s="29"/>
      <c r="RT368" s="29"/>
      <c r="RU368" s="29"/>
      <c r="RV368" s="29"/>
      <c r="RW368" s="29"/>
      <c r="RX368" s="29"/>
      <c r="RY368" s="29"/>
      <c r="RZ368" s="29"/>
      <c r="SA368" s="29"/>
      <c r="SB368" s="29"/>
      <c r="SC368" s="29"/>
      <c r="SD368" s="29"/>
      <c r="SE368" s="29"/>
      <c r="SF368" s="29"/>
      <c r="SG368" s="29"/>
      <c r="SH368" s="29"/>
      <c r="SI368" s="29"/>
      <c r="SJ368" s="29"/>
      <c r="SK368" s="29"/>
      <c r="SL368" s="29"/>
      <c r="SM368" s="29"/>
      <c r="SN368" s="29"/>
      <c r="SO368" s="29"/>
      <c r="SP368" s="29"/>
      <c r="SQ368" s="29"/>
      <c r="SR368" s="29"/>
      <c r="SS368" s="29"/>
      <c r="ST368" s="29"/>
      <c r="SU368" s="29"/>
      <c r="SV368" s="29"/>
      <c r="SW368" s="29"/>
      <c r="SX368" s="29"/>
      <c r="SY368" s="29"/>
      <c r="SZ368" s="29"/>
      <c r="TA368" s="29"/>
      <c r="TB368" s="29"/>
      <c r="TC368" s="29"/>
      <c r="TD368" s="29"/>
      <c r="TE368" s="29"/>
      <c r="TF368" s="29"/>
      <c r="TG368" s="29"/>
      <c r="TH368" s="29"/>
      <c r="TI368" s="29"/>
      <c r="TJ368" s="29"/>
      <c r="TK368" s="29"/>
      <c r="TL368" s="29"/>
      <c r="TM368" s="29"/>
      <c r="TN368" s="29"/>
      <c r="TO368" s="29"/>
      <c r="TP368" s="29"/>
      <c r="TQ368" s="29"/>
      <c r="TR368" s="29"/>
      <c r="TS368" s="29"/>
      <c r="TT368" s="29"/>
      <c r="TU368" s="29"/>
      <c r="TV368" s="29"/>
      <c r="TW368" s="29"/>
      <c r="TX368" s="29"/>
      <c r="TY368" s="29"/>
      <c r="TZ368" s="29"/>
      <c r="UA368" s="29"/>
      <c r="UB368" s="29"/>
      <c r="UC368" s="29"/>
      <c r="UD368" s="29"/>
      <c r="UE368" s="29"/>
      <c r="UF368" s="29"/>
      <c r="UG368" s="29"/>
      <c r="UH368" s="29"/>
      <c r="UI368" s="29"/>
      <c r="UJ368" s="29"/>
      <c r="UK368" s="29"/>
      <c r="UL368" s="29"/>
      <c r="UM368" s="29"/>
      <c r="UN368" s="29"/>
      <c r="UO368" s="29"/>
      <c r="UP368" s="29"/>
      <c r="UQ368" s="29"/>
      <c r="UR368" s="29"/>
      <c r="US368" s="29"/>
      <c r="UT368" s="29"/>
      <c r="UU368" s="29"/>
      <c r="UV368" s="29"/>
      <c r="UW368" s="29"/>
      <c r="UX368" s="29"/>
      <c r="UY368" s="29"/>
      <c r="UZ368" s="29"/>
      <c r="VA368" s="29"/>
      <c r="VB368" s="29"/>
      <c r="VC368" s="29"/>
      <c r="VD368" s="29"/>
      <c r="VE368" s="29"/>
      <c r="VF368" s="29"/>
      <c r="VG368" s="29"/>
      <c r="VH368" s="29"/>
      <c r="VI368" s="29"/>
      <c r="VJ368" s="29"/>
      <c r="VK368" s="29"/>
      <c r="VL368" s="29"/>
      <c r="VM368" s="29"/>
      <c r="VN368" s="29"/>
      <c r="VO368" s="29"/>
      <c r="VP368" s="29"/>
      <c r="VQ368" s="29"/>
      <c r="VR368" s="29"/>
      <c r="VS368" s="29"/>
      <c r="VT368" s="29"/>
      <c r="VU368" s="29"/>
    </row>
    <row r="369" spans="1:593" s="30" customFormat="1" ht="15.75" customHeight="1" x14ac:dyDescent="0.2">
      <c r="A369" s="25" t="s">
        <v>103</v>
      </c>
      <c r="B369" s="41" t="s">
        <v>1129</v>
      </c>
      <c r="C369" s="26" t="s">
        <v>105</v>
      </c>
      <c r="D369" s="24" t="s">
        <v>950</v>
      </c>
      <c r="E369" s="24" t="s">
        <v>951</v>
      </c>
      <c r="F369" s="24"/>
      <c r="G369" s="24" t="s">
        <v>161</v>
      </c>
      <c r="H369" s="24" t="s">
        <v>109</v>
      </c>
      <c r="I369" s="24">
        <v>6</v>
      </c>
      <c r="J369" s="24" t="s">
        <v>525</v>
      </c>
      <c r="K369" s="24"/>
      <c r="L369" s="27">
        <v>999722136</v>
      </c>
      <c r="M369" s="28" t="s">
        <v>112</v>
      </c>
      <c r="N369" s="28" t="b">
        <v>1</v>
      </c>
      <c r="O369" s="27"/>
      <c r="P369" s="27"/>
      <c r="Q369" s="33">
        <f t="shared" si="26"/>
        <v>349.2</v>
      </c>
      <c r="R369" s="34">
        <f t="shared" si="27"/>
        <v>3</v>
      </c>
      <c r="S369" s="28"/>
      <c r="T369" s="27"/>
      <c r="U369" s="29"/>
      <c r="V369" s="29"/>
      <c r="W369" s="27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>
        <v>65.400000000000006</v>
      </c>
      <c r="AS369" s="29"/>
      <c r="AT369" s="29"/>
      <c r="AY369" s="29">
        <v>63.6</v>
      </c>
      <c r="AZ369" s="29"/>
      <c r="BA369" s="29"/>
      <c r="BB369" s="29"/>
      <c r="BC369" s="29"/>
      <c r="BD369" s="29"/>
      <c r="BE369" s="29"/>
      <c r="BF369" s="29">
        <v>108</v>
      </c>
      <c r="BG369" s="29"/>
      <c r="BH369" s="29"/>
      <c r="BI369" s="29"/>
      <c r="BJ369" s="29">
        <v>22.2</v>
      </c>
      <c r="BK369" s="29"/>
      <c r="BL369" s="29"/>
      <c r="BM369" s="29"/>
      <c r="BN369" s="29"/>
      <c r="BO369" s="29"/>
      <c r="BP369" s="29"/>
      <c r="BQ369" s="29"/>
      <c r="BR369" s="29"/>
      <c r="BS369" s="27"/>
      <c r="BT369" s="27"/>
      <c r="BU369" s="27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>
        <v>90</v>
      </c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  <c r="QN369" s="29"/>
      <c r="QO369" s="29"/>
      <c r="QP369" s="29"/>
      <c r="QQ369" s="29"/>
      <c r="QR369" s="29"/>
      <c r="QS369" s="29"/>
      <c r="QT369" s="29"/>
      <c r="QU369" s="29"/>
      <c r="QV369" s="29"/>
      <c r="QW369" s="29"/>
      <c r="QX369" s="29"/>
      <c r="QY369" s="29"/>
      <c r="QZ369" s="29"/>
      <c r="RA369" s="29"/>
      <c r="RB369" s="29"/>
      <c r="RC369" s="29"/>
      <c r="RD369" s="29"/>
      <c r="RE369" s="29"/>
      <c r="RF369" s="29"/>
      <c r="RG369" s="29"/>
      <c r="RH369" s="29"/>
      <c r="RI369" s="29"/>
      <c r="RJ369" s="29"/>
      <c r="RK369" s="29"/>
      <c r="RL369" s="29"/>
      <c r="RM369" s="29"/>
      <c r="RN369" s="29"/>
      <c r="RO369" s="29"/>
      <c r="RP369" s="29"/>
      <c r="RQ369" s="29"/>
      <c r="RR369" s="29"/>
      <c r="RS369" s="29"/>
      <c r="RT369" s="29"/>
      <c r="RU369" s="29"/>
      <c r="RV369" s="29"/>
      <c r="RW369" s="29"/>
      <c r="RX369" s="29"/>
      <c r="RY369" s="29"/>
      <c r="RZ369" s="29"/>
      <c r="SA369" s="29"/>
      <c r="SB369" s="29"/>
      <c r="SC369" s="29"/>
      <c r="SD369" s="29"/>
      <c r="SE369" s="29"/>
      <c r="SF369" s="29"/>
      <c r="SG369" s="29"/>
      <c r="SH369" s="29"/>
      <c r="SI369" s="29"/>
      <c r="SJ369" s="29"/>
      <c r="SK369" s="29"/>
      <c r="SL369" s="29"/>
      <c r="SM369" s="29"/>
      <c r="SN369" s="29"/>
      <c r="SO369" s="29"/>
      <c r="SP369" s="29"/>
      <c r="SQ369" s="29"/>
      <c r="SR369" s="29"/>
      <c r="SS369" s="29"/>
      <c r="ST369" s="29"/>
      <c r="SU369" s="29"/>
      <c r="SV369" s="29"/>
      <c r="SW369" s="29"/>
      <c r="SX369" s="29"/>
      <c r="SY369" s="29"/>
      <c r="SZ369" s="29"/>
      <c r="TA369" s="29"/>
      <c r="TB369" s="29"/>
      <c r="TC369" s="29"/>
      <c r="TD369" s="29"/>
      <c r="TE369" s="29"/>
      <c r="TF369" s="29"/>
      <c r="TG369" s="29"/>
      <c r="TH369" s="29"/>
      <c r="TI369" s="29"/>
      <c r="TJ369" s="29"/>
      <c r="TK369" s="29"/>
      <c r="TL369" s="29"/>
      <c r="TM369" s="29"/>
      <c r="TN369" s="29"/>
      <c r="TO369" s="29"/>
      <c r="TP369" s="29"/>
      <c r="TQ369" s="29"/>
      <c r="TR369" s="29"/>
      <c r="TS369" s="29"/>
      <c r="TT369" s="29"/>
      <c r="TU369" s="29"/>
      <c r="TV369" s="29"/>
      <c r="TW369" s="29"/>
      <c r="TX369" s="29"/>
      <c r="TY369" s="29"/>
      <c r="TZ369" s="29"/>
      <c r="UA369" s="29"/>
      <c r="UB369" s="29"/>
      <c r="UC369" s="29"/>
      <c r="UD369" s="29"/>
      <c r="UE369" s="29"/>
      <c r="UF369" s="29"/>
      <c r="UG369" s="29"/>
      <c r="UH369" s="29"/>
      <c r="UI369" s="29"/>
      <c r="UJ369" s="29"/>
      <c r="UK369" s="29"/>
      <c r="UL369" s="29"/>
      <c r="UM369" s="29"/>
      <c r="UN369" s="29"/>
      <c r="UO369" s="29"/>
      <c r="UP369" s="29"/>
      <c r="UQ369" s="29"/>
      <c r="UR369" s="29"/>
      <c r="US369" s="29"/>
      <c r="UT369" s="29"/>
      <c r="UU369" s="29"/>
      <c r="UV369" s="29"/>
      <c r="UW369" s="29"/>
      <c r="UX369" s="29"/>
      <c r="UY369" s="29"/>
      <c r="UZ369" s="29"/>
      <c r="VA369" s="29"/>
      <c r="VB369" s="29"/>
      <c r="VC369" s="29"/>
      <c r="VD369" s="29"/>
      <c r="VE369" s="29"/>
      <c r="VF369" s="29"/>
      <c r="VG369" s="29"/>
      <c r="VH369" s="29"/>
      <c r="VI369" s="29"/>
      <c r="VJ369" s="29"/>
      <c r="VK369" s="29"/>
      <c r="VL369" s="29"/>
      <c r="VM369" s="29"/>
      <c r="VN369" s="29"/>
      <c r="VO369" s="29"/>
      <c r="VP369" s="29"/>
      <c r="VQ369" s="29"/>
      <c r="VR369" s="29"/>
      <c r="VS369" s="29"/>
      <c r="VT369" s="29"/>
      <c r="VU369" s="29"/>
    </row>
    <row r="370" spans="1:593" s="30" customFormat="1" ht="15.75" customHeight="1" x14ac:dyDescent="0.2">
      <c r="A370" s="25" t="s">
        <v>103</v>
      </c>
      <c r="B370" s="41" t="s">
        <v>1129</v>
      </c>
      <c r="C370" s="26" t="s">
        <v>105</v>
      </c>
      <c r="D370" s="24" t="s">
        <v>978</v>
      </c>
      <c r="E370" s="24" t="s">
        <v>979</v>
      </c>
      <c r="F370" s="24"/>
      <c r="G370" s="24" t="s">
        <v>980</v>
      </c>
      <c r="H370" s="24" t="s">
        <v>122</v>
      </c>
      <c r="I370" s="24">
        <v>4</v>
      </c>
      <c r="J370" s="24" t="s">
        <v>981</v>
      </c>
      <c r="K370" s="24" t="s">
        <v>1157</v>
      </c>
      <c r="L370" s="27">
        <v>999889960</v>
      </c>
      <c r="M370" s="28" t="s">
        <v>112</v>
      </c>
      <c r="N370" s="28" t="b">
        <v>1</v>
      </c>
      <c r="O370" s="27"/>
      <c r="P370" s="27"/>
      <c r="Q370" s="33">
        <f t="shared" si="26"/>
        <v>188.25</v>
      </c>
      <c r="R370" s="34">
        <f t="shared" si="27"/>
        <v>4</v>
      </c>
      <c r="S370" s="28"/>
      <c r="T370" s="27">
        <v>31.8</v>
      </c>
      <c r="U370" s="29"/>
      <c r="V370" s="29"/>
      <c r="W370" s="27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>
        <v>31.8</v>
      </c>
      <c r="BG370" s="29"/>
      <c r="BH370" s="29"/>
      <c r="BI370" s="29"/>
      <c r="BJ370" s="29">
        <v>16.649999999999999</v>
      </c>
      <c r="BK370" s="29"/>
      <c r="BL370" s="29"/>
      <c r="BM370" s="29"/>
      <c r="BN370" s="29"/>
      <c r="BO370" s="29"/>
      <c r="BP370" s="29"/>
      <c r="BQ370" s="29"/>
      <c r="BR370" s="29"/>
      <c r="BS370" s="27"/>
      <c r="BT370" s="27"/>
      <c r="BU370" s="27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>
        <v>108</v>
      </c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  <c r="QN370" s="29"/>
      <c r="QO370" s="29"/>
      <c r="QP370" s="29"/>
      <c r="QQ370" s="29"/>
      <c r="QR370" s="29"/>
      <c r="QS370" s="29"/>
      <c r="QT370" s="29"/>
      <c r="QU370" s="29"/>
      <c r="QV370" s="29"/>
      <c r="QW370" s="29"/>
      <c r="QX370" s="29"/>
      <c r="QY370" s="29"/>
      <c r="QZ370" s="29"/>
      <c r="RA370" s="29"/>
      <c r="RB370" s="29"/>
      <c r="RC370" s="29"/>
      <c r="RD370" s="29"/>
      <c r="RE370" s="29"/>
      <c r="RF370" s="29"/>
      <c r="RG370" s="29"/>
      <c r="RH370" s="29"/>
      <c r="RI370" s="29"/>
      <c r="RJ370" s="29"/>
      <c r="RK370" s="29"/>
      <c r="RL370" s="29"/>
      <c r="RM370" s="29"/>
      <c r="RN370" s="29"/>
      <c r="RO370" s="29"/>
      <c r="RP370" s="29"/>
      <c r="RQ370" s="29"/>
      <c r="RR370" s="29"/>
      <c r="RS370" s="29"/>
      <c r="RT370" s="29"/>
      <c r="RU370" s="29"/>
      <c r="RV370" s="29"/>
      <c r="RW370" s="29"/>
      <c r="RX370" s="29"/>
      <c r="RY370" s="29"/>
      <c r="RZ370" s="29"/>
      <c r="SA370" s="29"/>
      <c r="SB370" s="29"/>
      <c r="SC370" s="29"/>
      <c r="SD370" s="29"/>
      <c r="SE370" s="29"/>
      <c r="SF370" s="29"/>
      <c r="SG370" s="29"/>
      <c r="SH370" s="29"/>
      <c r="SI370" s="29"/>
      <c r="SJ370" s="29"/>
      <c r="SK370" s="29"/>
      <c r="SL370" s="29"/>
      <c r="SM370" s="29"/>
      <c r="SN370" s="29"/>
      <c r="SO370" s="29"/>
      <c r="SP370" s="29"/>
      <c r="SQ370" s="29"/>
      <c r="SR370" s="29"/>
      <c r="SS370" s="29"/>
      <c r="ST370" s="29"/>
      <c r="SU370" s="29"/>
      <c r="SV370" s="29"/>
      <c r="SW370" s="29"/>
      <c r="SX370" s="29"/>
      <c r="SY370" s="29"/>
      <c r="SZ370" s="29"/>
      <c r="TA370" s="29"/>
      <c r="TB370" s="29"/>
      <c r="TC370" s="29"/>
      <c r="TD370" s="29"/>
      <c r="TE370" s="29"/>
      <c r="TF370" s="29"/>
      <c r="TG370" s="29"/>
      <c r="TH370" s="29"/>
      <c r="TI370" s="29"/>
      <c r="TJ370" s="29"/>
      <c r="TK370" s="29"/>
      <c r="TL370" s="29"/>
      <c r="TM370" s="29"/>
      <c r="TN370" s="29"/>
      <c r="TO370" s="29"/>
      <c r="TP370" s="29"/>
      <c r="TQ370" s="29"/>
      <c r="TR370" s="29"/>
      <c r="TS370" s="29"/>
      <c r="TT370" s="29"/>
      <c r="TU370" s="29"/>
      <c r="TV370" s="29"/>
      <c r="TW370" s="29"/>
      <c r="TX370" s="29"/>
      <c r="TY370" s="29"/>
      <c r="TZ370" s="29"/>
      <c r="UA370" s="29"/>
      <c r="UB370" s="29"/>
      <c r="UC370" s="29"/>
      <c r="UD370" s="29"/>
      <c r="UE370" s="29"/>
      <c r="UF370" s="29"/>
      <c r="UG370" s="29"/>
      <c r="UH370" s="29"/>
      <c r="UI370" s="29"/>
      <c r="UJ370" s="29"/>
      <c r="UK370" s="29"/>
      <c r="UL370" s="29"/>
      <c r="UM370" s="29"/>
      <c r="UN370" s="29"/>
      <c r="UO370" s="29"/>
      <c r="UP370" s="29"/>
      <c r="UQ370" s="29"/>
      <c r="UR370" s="29"/>
      <c r="US370" s="29"/>
      <c r="UT370" s="29"/>
      <c r="UU370" s="29"/>
      <c r="UV370" s="29"/>
      <c r="UW370" s="29"/>
      <c r="UX370" s="29"/>
      <c r="UY370" s="29"/>
      <c r="UZ370" s="29"/>
      <c r="VA370" s="29"/>
      <c r="VB370" s="29"/>
      <c r="VC370" s="29"/>
      <c r="VD370" s="29"/>
      <c r="VE370" s="29"/>
      <c r="VF370" s="29"/>
      <c r="VG370" s="29"/>
      <c r="VH370" s="29"/>
      <c r="VI370" s="29"/>
      <c r="VJ370" s="29"/>
      <c r="VK370" s="29"/>
      <c r="VL370" s="29"/>
      <c r="VM370" s="29"/>
      <c r="VN370" s="29"/>
      <c r="VO370" s="29"/>
      <c r="VP370" s="29"/>
      <c r="VQ370" s="29"/>
      <c r="VR370" s="29"/>
      <c r="VS370" s="29"/>
      <c r="VT370" s="29"/>
      <c r="VU370" s="29"/>
    </row>
    <row r="371" spans="1:593" s="30" customFormat="1" ht="15.75" customHeight="1" x14ac:dyDescent="0.2">
      <c r="A371" s="25" t="s">
        <v>103</v>
      </c>
      <c r="B371" s="41" t="s">
        <v>1129</v>
      </c>
      <c r="C371" s="26" t="s">
        <v>105</v>
      </c>
      <c r="D371" s="24" t="s">
        <v>1141</v>
      </c>
      <c r="E371" s="24" t="s">
        <v>1142</v>
      </c>
      <c r="F371" s="24"/>
      <c r="G371" s="24" t="s">
        <v>1143</v>
      </c>
      <c r="H371" s="24" t="s">
        <v>169</v>
      </c>
      <c r="I371" s="25">
        <v>2</v>
      </c>
      <c r="J371" s="24" t="s">
        <v>598</v>
      </c>
      <c r="K371" s="24" t="s">
        <v>599</v>
      </c>
      <c r="L371" s="27">
        <v>999740122</v>
      </c>
      <c r="M371" s="28" t="s">
        <v>112</v>
      </c>
      <c r="N371" s="28"/>
      <c r="O371" s="27"/>
      <c r="P371" s="27"/>
      <c r="Q371" s="33">
        <f t="shared" si="26"/>
        <v>186.48</v>
      </c>
      <c r="R371" s="34">
        <f t="shared" si="27"/>
        <v>5</v>
      </c>
      <c r="S371" s="28"/>
      <c r="T371" s="27">
        <v>31.8</v>
      </c>
      <c r="U371" s="29"/>
      <c r="V371" s="29"/>
      <c r="W371" s="27"/>
      <c r="X371" s="29"/>
      <c r="Y371" s="29"/>
      <c r="Z371" s="29"/>
      <c r="AA371" s="29"/>
      <c r="AB371" s="29"/>
      <c r="AC371" s="29"/>
      <c r="AD371" s="29"/>
      <c r="AE371" s="29"/>
      <c r="AF371" s="29"/>
      <c r="AG371" s="29">
        <v>54</v>
      </c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>
        <v>31.8</v>
      </c>
      <c r="BG371" s="29"/>
      <c r="BH371" s="29"/>
      <c r="BI371" s="29"/>
      <c r="BJ371" s="29">
        <v>8.8800000000000008</v>
      </c>
      <c r="BK371" s="29"/>
      <c r="BL371" s="29"/>
      <c r="BM371" s="29"/>
      <c r="BN371" s="29"/>
      <c r="BO371" s="29"/>
      <c r="BP371" s="29"/>
      <c r="BQ371" s="29"/>
      <c r="BR371" s="29"/>
      <c r="BS371" s="27"/>
      <c r="BT371" s="27"/>
      <c r="BU371" s="27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>
        <v>60</v>
      </c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</row>
    <row r="372" spans="1:593" s="30" customFormat="1" ht="15.75" customHeight="1" x14ac:dyDescent="0.2">
      <c r="A372" s="25" t="s">
        <v>103</v>
      </c>
      <c r="B372" s="41" t="s">
        <v>1129</v>
      </c>
      <c r="C372" s="26" t="s">
        <v>105</v>
      </c>
      <c r="D372" s="24" t="s">
        <v>1132</v>
      </c>
      <c r="E372" s="24" t="s">
        <v>1133</v>
      </c>
      <c r="F372" s="24"/>
      <c r="G372" s="24" t="s">
        <v>1134</v>
      </c>
      <c r="H372" s="24" t="s">
        <v>316</v>
      </c>
      <c r="I372" s="24">
        <v>7</v>
      </c>
      <c r="J372" s="24" t="s">
        <v>1135</v>
      </c>
      <c r="K372" s="24" t="s">
        <v>1136</v>
      </c>
      <c r="L372" s="27">
        <v>999843654</v>
      </c>
      <c r="M372" s="28" t="s">
        <v>112</v>
      </c>
      <c r="N372" s="28" t="b">
        <v>1</v>
      </c>
      <c r="O372" s="27"/>
      <c r="P372" s="27"/>
      <c r="Q372" s="33">
        <f t="shared" si="26"/>
        <v>163.6</v>
      </c>
      <c r="R372" s="34">
        <f t="shared" si="27"/>
        <v>6</v>
      </c>
      <c r="S372" s="28"/>
      <c r="T372" s="27"/>
      <c r="U372" s="29"/>
      <c r="V372" s="29"/>
      <c r="W372" s="27"/>
      <c r="X372" s="29"/>
      <c r="Y372" s="29"/>
      <c r="Z372" s="29"/>
      <c r="AA372" s="27">
        <v>20</v>
      </c>
      <c r="AB372" s="29"/>
      <c r="AC372" s="29"/>
      <c r="AD372" s="29"/>
      <c r="AE372" s="29">
        <v>20</v>
      </c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>
        <v>31.8</v>
      </c>
      <c r="BG372" s="29"/>
      <c r="BH372" s="29"/>
      <c r="BI372" s="29"/>
      <c r="BJ372" s="29"/>
      <c r="BK372" s="29"/>
      <c r="BL372" s="29"/>
      <c r="BM372" s="29"/>
      <c r="BN372" s="29"/>
      <c r="BO372" s="29">
        <v>31.8</v>
      </c>
      <c r="BP372" s="29"/>
      <c r="BQ372" s="29"/>
      <c r="BR372" s="29"/>
      <c r="BS372" s="27"/>
      <c r="BT372" s="27"/>
      <c r="BU372" s="27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>
        <v>60</v>
      </c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</row>
    <row r="373" spans="1:593" s="30" customFormat="1" ht="15.75" customHeight="1" x14ac:dyDescent="0.2">
      <c r="A373" s="25" t="s">
        <v>103</v>
      </c>
      <c r="B373" s="41" t="s">
        <v>1129</v>
      </c>
      <c r="C373" s="26" t="s">
        <v>105</v>
      </c>
      <c r="D373" s="24" t="s">
        <v>335</v>
      </c>
      <c r="E373" s="24" t="s">
        <v>1097</v>
      </c>
      <c r="F373" s="24"/>
      <c r="G373" s="24" t="s">
        <v>1098</v>
      </c>
      <c r="H373" s="24" t="s">
        <v>116</v>
      </c>
      <c r="I373" s="25">
        <v>2</v>
      </c>
      <c r="J373" s="24" t="s">
        <v>1099</v>
      </c>
      <c r="K373" s="24" t="s">
        <v>1100</v>
      </c>
      <c r="L373" s="27">
        <v>999852896</v>
      </c>
      <c r="M373" s="28" t="s">
        <v>112</v>
      </c>
      <c r="N373" s="28"/>
      <c r="O373" s="27"/>
      <c r="P373" s="27"/>
      <c r="Q373" s="33">
        <f t="shared" si="26"/>
        <v>150.10000000000002</v>
      </c>
      <c r="R373" s="34">
        <f t="shared" si="27"/>
        <v>7</v>
      </c>
      <c r="S373" s="28"/>
      <c r="T373" s="27"/>
      <c r="U373" s="27"/>
      <c r="V373" s="29"/>
      <c r="W373" s="27"/>
      <c r="X373" s="29"/>
      <c r="Y373" s="29"/>
      <c r="Z373" s="29"/>
      <c r="AA373" s="29"/>
      <c r="AB373" s="29"/>
      <c r="AC373" s="29"/>
      <c r="AD373" s="29"/>
      <c r="AE373" s="29"/>
      <c r="AF373" s="29"/>
      <c r="AG373" s="29">
        <v>30.6</v>
      </c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U373" s="29"/>
      <c r="AV373" s="29"/>
      <c r="AW373" s="29"/>
      <c r="AX373" s="29"/>
      <c r="AY373" s="29">
        <v>47.7</v>
      </c>
      <c r="AZ373" s="29"/>
      <c r="BA373" s="29"/>
      <c r="BB373" s="29"/>
      <c r="BC373" s="29"/>
      <c r="BD373" s="29"/>
      <c r="BE373" s="29"/>
      <c r="BF373" s="29">
        <v>31.8</v>
      </c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7"/>
      <c r="BT373" s="27"/>
      <c r="BU373" s="27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>
        <v>40</v>
      </c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</row>
    <row r="374" spans="1:593" s="30" customFormat="1" ht="15.75" customHeight="1" x14ac:dyDescent="0.2">
      <c r="A374" s="25" t="s">
        <v>103</v>
      </c>
      <c r="B374" s="41" t="s">
        <v>1129</v>
      </c>
      <c r="C374" s="26" t="s">
        <v>105</v>
      </c>
      <c r="D374" s="24" t="s">
        <v>1137</v>
      </c>
      <c r="E374" s="24" t="s">
        <v>1138</v>
      </c>
      <c r="F374" s="24"/>
      <c r="G374" s="24" t="s">
        <v>1139</v>
      </c>
      <c r="H374" s="24" t="s">
        <v>1140</v>
      </c>
      <c r="I374" s="24">
        <v>5</v>
      </c>
      <c r="J374" s="24" t="s">
        <v>514</v>
      </c>
      <c r="K374" s="24" t="s">
        <v>515</v>
      </c>
      <c r="L374" s="27">
        <v>999857073</v>
      </c>
      <c r="M374" s="28" t="s">
        <v>112</v>
      </c>
      <c r="N374" s="28"/>
      <c r="O374" s="27"/>
      <c r="P374" s="27"/>
      <c r="Q374" s="33">
        <f t="shared" si="26"/>
        <v>135.89999999999998</v>
      </c>
      <c r="R374" s="34">
        <f t="shared" si="27"/>
        <v>8</v>
      </c>
      <c r="S374" s="28"/>
      <c r="T374" s="29">
        <v>45.3</v>
      </c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>
        <v>45.3</v>
      </c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>
        <v>45.3</v>
      </c>
      <c r="BS374" s="27"/>
      <c r="BT374" s="27"/>
      <c r="BU374" s="27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  <c r="QN374" s="29"/>
      <c r="QO374" s="29"/>
      <c r="QP374" s="29"/>
      <c r="QQ374" s="29"/>
      <c r="QR374" s="29"/>
      <c r="QS374" s="29"/>
      <c r="QT374" s="29"/>
      <c r="QU374" s="29"/>
      <c r="QV374" s="29"/>
      <c r="QW374" s="29"/>
      <c r="QX374" s="29"/>
      <c r="QY374" s="29"/>
      <c r="QZ374" s="29"/>
      <c r="RA374" s="29"/>
      <c r="RB374" s="29"/>
      <c r="RC374" s="29"/>
      <c r="RD374" s="29"/>
      <c r="RE374" s="29"/>
      <c r="RF374" s="29"/>
      <c r="RG374" s="29"/>
      <c r="RH374" s="29"/>
      <c r="RI374" s="29"/>
      <c r="RJ374" s="29"/>
      <c r="RK374" s="29"/>
      <c r="RL374" s="29"/>
      <c r="RM374" s="29"/>
      <c r="RN374" s="29"/>
      <c r="RO374" s="29"/>
      <c r="RP374" s="29"/>
      <c r="RQ374" s="29"/>
      <c r="RR374" s="29"/>
      <c r="RS374" s="29"/>
      <c r="RT374" s="29"/>
      <c r="RU374" s="29"/>
      <c r="RV374" s="29"/>
      <c r="RW374" s="29"/>
      <c r="RX374" s="29"/>
      <c r="RY374" s="29"/>
      <c r="RZ374" s="29"/>
      <c r="SA374" s="29"/>
      <c r="SB374" s="29"/>
      <c r="SC374" s="29"/>
      <c r="SD374" s="29"/>
      <c r="SE374" s="29"/>
      <c r="SF374" s="29"/>
      <c r="SG374" s="29"/>
      <c r="SH374" s="29"/>
      <c r="SI374" s="29"/>
      <c r="SJ374" s="29"/>
      <c r="SK374" s="29"/>
      <c r="SL374" s="29"/>
      <c r="SM374" s="29"/>
      <c r="SN374" s="29"/>
      <c r="SO374" s="29"/>
      <c r="SP374" s="29"/>
      <c r="SQ374" s="29"/>
      <c r="SR374" s="29"/>
      <c r="SS374" s="29"/>
      <c r="ST374" s="29"/>
      <c r="SU374" s="29"/>
      <c r="SV374" s="29"/>
      <c r="SW374" s="29"/>
      <c r="SX374" s="29"/>
      <c r="SY374" s="29"/>
      <c r="SZ374" s="29"/>
      <c r="TA374" s="29"/>
      <c r="TB374" s="29"/>
      <c r="TC374" s="29"/>
      <c r="TD374" s="29"/>
      <c r="TE374" s="29"/>
      <c r="TF374" s="29"/>
      <c r="TG374" s="29"/>
      <c r="TH374" s="29"/>
      <c r="TI374" s="29"/>
      <c r="TJ374" s="29"/>
      <c r="TK374" s="29"/>
      <c r="TL374" s="29"/>
      <c r="TM374" s="29"/>
      <c r="TN374" s="29"/>
      <c r="TO374" s="29"/>
      <c r="TP374" s="29"/>
      <c r="TQ374" s="29"/>
      <c r="TR374" s="29"/>
      <c r="TS374" s="29"/>
      <c r="TT374" s="29"/>
      <c r="TU374" s="29"/>
      <c r="TV374" s="29"/>
      <c r="TW374" s="29"/>
      <c r="TX374" s="29"/>
      <c r="TY374" s="29"/>
      <c r="TZ374" s="29"/>
      <c r="UA374" s="29"/>
      <c r="UB374" s="29"/>
      <c r="UC374" s="29"/>
      <c r="UD374" s="29"/>
      <c r="UE374" s="29"/>
      <c r="UF374" s="29"/>
      <c r="UG374" s="29"/>
      <c r="UH374" s="29"/>
      <c r="UI374" s="29"/>
      <c r="UJ374" s="29"/>
      <c r="UK374" s="29"/>
      <c r="UL374" s="29"/>
      <c r="UM374" s="29"/>
      <c r="UN374" s="29"/>
      <c r="UO374" s="29"/>
      <c r="UP374" s="29"/>
      <c r="UQ374" s="29"/>
      <c r="UR374" s="29"/>
      <c r="US374" s="29"/>
      <c r="UT374" s="29"/>
      <c r="UU374" s="29"/>
      <c r="UV374" s="29"/>
      <c r="UW374" s="29"/>
      <c r="UX374" s="29"/>
      <c r="UY374" s="29"/>
      <c r="UZ374" s="29"/>
      <c r="VA374" s="29"/>
      <c r="VB374" s="29"/>
      <c r="VC374" s="29"/>
      <c r="VD374" s="29"/>
      <c r="VE374" s="29"/>
      <c r="VF374" s="29"/>
      <c r="VG374" s="29"/>
      <c r="VH374" s="29"/>
      <c r="VI374" s="29"/>
      <c r="VJ374" s="29"/>
      <c r="VK374" s="29"/>
      <c r="VL374" s="29"/>
      <c r="VM374" s="29"/>
      <c r="VN374" s="29"/>
      <c r="VO374" s="29"/>
      <c r="VP374" s="29"/>
      <c r="VQ374" s="29"/>
      <c r="VR374" s="29"/>
      <c r="VS374" s="29"/>
      <c r="VT374" s="29"/>
      <c r="VU374" s="29"/>
    </row>
    <row r="375" spans="1:593" s="30" customFormat="1" ht="15.75" customHeight="1" x14ac:dyDescent="0.2">
      <c r="A375" s="25" t="s">
        <v>103</v>
      </c>
      <c r="B375" s="41" t="s">
        <v>1129</v>
      </c>
      <c r="C375" s="26" t="s">
        <v>105</v>
      </c>
      <c r="D375" s="24" t="s">
        <v>1116</v>
      </c>
      <c r="E375" s="24" t="s">
        <v>1117</v>
      </c>
      <c r="F375" s="24"/>
      <c r="G375" s="24" t="s">
        <v>1118</v>
      </c>
      <c r="H375" s="24" t="s">
        <v>109</v>
      </c>
      <c r="I375" s="24">
        <v>6</v>
      </c>
      <c r="J375" s="24" t="s">
        <v>1119</v>
      </c>
      <c r="K375" s="24" t="s">
        <v>1120</v>
      </c>
      <c r="L375" s="27">
        <v>999778836</v>
      </c>
      <c r="M375" s="28" t="s">
        <v>112</v>
      </c>
      <c r="N375" s="28"/>
      <c r="O375" s="27"/>
      <c r="P375" s="27"/>
      <c r="Q375" s="33">
        <f t="shared" si="26"/>
        <v>120.86</v>
      </c>
      <c r="R375" s="34">
        <f t="shared" si="27"/>
        <v>9</v>
      </c>
      <c r="S375" s="28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>
        <v>20</v>
      </c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>
        <v>12.21</v>
      </c>
      <c r="BK375" s="29"/>
      <c r="BL375" s="29"/>
      <c r="BM375" s="29"/>
      <c r="BN375" s="29"/>
      <c r="BO375" s="29"/>
      <c r="BP375" s="29"/>
      <c r="BQ375" s="29"/>
      <c r="BR375" s="29"/>
      <c r="BS375" s="27"/>
      <c r="BT375" s="27"/>
      <c r="BU375" s="27"/>
      <c r="BV375" s="29"/>
      <c r="BW375" s="29"/>
      <c r="BX375" s="29"/>
      <c r="BY375" s="29"/>
      <c r="BZ375" s="29"/>
      <c r="CA375" s="29"/>
      <c r="CB375" s="29"/>
      <c r="CC375" s="29"/>
      <c r="CD375" s="29">
        <v>45.45</v>
      </c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>
        <v>43.2</v>
      </c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</row>
    <row r="376" spans="1:593" s="30" customFormat="1" ht="15.75" customHeight="1" x14ac:dyDescent="0.2">
      <c r="A376" s="25" t="s">
        <v>103</v>
      </c>
      <c r="B376" s="41" t="s">
        <v>1129</v>
      </c>
      <c r="C376" s="26" t="s">
        <v>105</v>
      </c>
      <c r="D376" s="24" t="s">
        <v>656</v>
      </c>
      <c r="E376" s="24" t="s">
        <v>1166</v>
      </c>
      <c r="F376" s="24"/>
      <c r="G376" s="24" t="s">
        <v>780</v>
      </c>
      <c r="H376" s="24" t="s">
        <v>139</v>
      </c>
      <c r="I376" s="24">
        <v>9</v>
      </c>
      <c r="J376" s="24" t="s">
        <v>781</v>
      </c>
      <c r="K376" s="24" t="s">
        <v>782</v>
      </c>
      <c r="L376" s="27">
        <v>999899182</v>
      </c>
      <c r="M376" s="28" t="s">
        <v>112</v>
      </c>
      <c r="N376" s="28"/>
      <c r="O376" s="27"/>
      <c r="P376" s="27"/>
      <c r="Q376" s="33">
        <f t="shared" si="26"/>
        <v>120.47999999999999</v>
      </c>
      <c r="R376" s="34">
        <f t="shared" si="27"/>
        <v>10</v>
      </c>
      <c r="S376" s="28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>
        <v>60</v>
      </c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7"/>
      <c r="BT376" s="27"/>
      <c r="BU376" s="27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>
        <v>60.48</v>
      </c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  <c r="QN376" s="29"/>
      <c r="QO376" s="29"/>
      <c r="QP376" s="29"/>
      <c r="QQ376" s="29"/>
      <c r="QR376" s="29"/>
      <c r="QS376" s="29"/>
      <c r="QT376" s="29"/>
      <c r="QU376" s="29"/>
      <c r="QV376" s="29"/>
      <c r="QW376" s="29"/>
      <c r="QX376" s="29"/>
      <c r="QY376" s="29"/>
      <c r="QZ376" s="29"/>
      <c r="RA376" s="29"/>
      <c r="RB376" s="29"/>
      <c r="RC376" s="29"/>
      <c r="RD376" s="29"/>
      <c r="RE376" s="29"/>
      <c r="RF376" s="29"/>
      <c r="RG376" s="29"/>
      <c r="RH376" s="29"/>
      <c r="RI376" s="29"/>
      <c r="RJ376" s="29"/>
      <c r="RK376" s="29"/>
      <c r="RL376" s="29"/>
      <c r="RM376" s="29"/>
      <c r="RN376" s="29"/>
      <c r="RO376" s="29"/>
      <c r="RP376" s="29"/>
      <c r="RQ376" s="29"/>
      <c r="RR376" s="29"/>
      <c r="RS376" s="29"/>
      <c r="RT376" s="29"/>
      <c r="RU376" s="29"/>
      <c r="RV376" s="29"/>
      <c r="RW376" s="29"/>
      <c r="RX376" s="29"/>
      <c r="RY376" s="29"/>
      <c r="RZ376" s="29"/>
      <c r="SA376" s="29"/>
      <c r="SB376" s="29"/>
      <c r="SC376" s="29"/>
      <c r="SD376" s="29"/>
      <c r="SE376" s="29"/>
      <c r="SF376" s="29"/>
      <c r="SG376" s="29"/>
      <c r="SH376" s="29"/>
      <c r="SI376" s="29"/>
      <c r="SJ376" s="29"/>
      <c r="SK376" s="29"/>
      <c r="SL376" s="29"/>
      <c r="SM376" s="29"/>
      <c r="SN376" s="29"/>
      <c r="SO376" s="29"/>
      <c r="SP376" s="29"/>
      <c r="SQ376" s="29"/>
      <c r="SR376" s="29"/>
      <c r="SS376" s="29"/>
      <c r="ST376" s="29"/>
      <c r="SU376" s="29"/>
      <c r="SV376" s="29"/>
      <c r="SW376" s="29"/>
      <c r="SX376" s="29"/>
      <c r="SY376" s="29"/>
      <c r="SZ376" s="29"/>
      <c r="TA376" s="29"/>
      <c r="TB376" s="29"/>
      <c r="TC376" s="29"/>
      <c r="TD376" s="29"/>
      <c r="TE376" s="29"/>
      <c r="TF376" s="29"/>
      <c r="TG376" s="29"/>
      <c r="TH376" s="29"/>
      <c r="TI376" s="29"/>
      <c r="TJ376" s="29"/>
      <c r="TK376" s="29"/>
      <c r="TL376" s="29"/>
      <c r="TM376" s="29"/>
      <c r="TN376" s="29"/>
      <c r="TO376" s="29"/>
      <c r="TP376" s="29"/>
      <c r="TQ376" s="29"/>
      <c r="TR376" s="29"/>
      <c r="TS376" s="29"/>
      <c r="TT376" s="29"/>
      <c r="TU376" s="29"/>
      <c r="TV376" s="29"/>
      <c r="TW376" s="29"/>
      <c r="TX376" s="29"/>
      <c r="TY376" s="29"/>
      <c r="TZ376" s="29"/>
      <c r="UA376" s="29"/>
      <c r="UB376" s="29"/>
      <c r="UC376" s="29"/>
      <c r="UD376" s="29"/>
      <c r="UE376" s="29"/>
      <c r="UF376" s="29"/>
      <c r="UG376" s="29"/>
      <c r="UH376" s="29"/>
      <c r="UI376" s="29"/>
      <c r="UJ376" s="29"/>
      <c r="UK376" s="29"/>
      <c r="UL376" s="29"/>
      <c r="UM376" s="29"/>
      <c r="UN376" s="29"/>
      <c r="UO376" s="29"/>
      <c r="UP376" s="29"/>
      <c r="UQ376" s="29"/>
      <c r="UR376" s="29"/>
      <c r="US376" s="29"/>
      <c r="UT376" s="29"/>
      <c r="UU376" s="29"/>
      <c r="UV376" s="29"/>
      <c r="UW376" s="29"/>
      <c r="UX376" s="29"/>
      <c r="UY376" s="29"/>
      <c r="UZ376" s="29"/>
      <c r="VA376" s="29"/>
      <c r="VB376" s="29"/>
      <c r="VC376" s="29"/>
      <c r="VD376" s="29"/>
      <c r="VE376" s="29"/>
      <c r="VF376" s="29"/>
      <c r="VG376" s="29"/>
      <c r="VH376" s="29"/>
      <c r="VI376" s="29"/>
      <c r="VJ376" s="29"/>
      <c r="VK376" s="29"/>
      <c r="VL376" s="29"/>
      <c r="VM376" s="29"/>
      <c r="VN376" s="29"/>
      <c r="VO376" s="29"/>
      <c r="VP376" s="29"/>
      <c r="VQ376" s="29"/>
      <c r="VR376" s="29"/>
      <c r="VS376" s="29"/>
      <c r="VT376" s="29"/>
      <c r="VU376" s="29"/>
    </row>
    <row r="377" spans="1:593" s="30" customFormat="1" ht="15.75" customHeight="1" x14ac:dyDescent="0.2">
      <c r="A377" s="25" t="s">
        <v>103</v>
      </c>
      <c r="B377" s="41" t="s">
        <v>1129</v>
      </c>
      <c r="C377" s="26" t="s">
        <v>105</v>
      </c>
      <c r="D377" s="24" t="s">
        <v>1144</v>
      </c>
      <c r="E377" s="24" t="s">
        <v>504</v>
      </c>
      <c r="F377" s="24"/>
      <c r="G377" s="24" t="s">
        <v>1145</v>
      </c>
      <c r="H377" s="24" t="s">
        <v>116</v>
      </c>
      <c r="I377" s="25">
        <v>2</v>
      </c>
      <c r="J377" s="24" t="s">
        <v>395</v>
      </c>
      <c r="K377" s="24"/>
      <c r="L377" s="27">
        <v>999895890</v>
      </c>
      <c r="M377" s="28" t="s">
        <v>112</v>
      </c>
      <c r="N377" s="28"/>
      <c r="O377" s="27"/>
      <c r="P377" s="27"/>
      <c r="Q377" s="33">
        <f t="shared" si="26"/>
        <v>119.25</v>
      </c>
      <c r="R377" s="34">
        <f t="shared" si="27"/>
        <v>11</v>
      </c>
      <c r="S377" s="28"/>
      <c r="T377" s="27"/>
      <c r="U377" s="27"/>
      <c r="V377" s="29"/>
      <c r="W377" s="27"/>
      <c r="X377" s="29"/>
      <c r="Y377" s="29"/>
      <c r="Z377" s="29"/>
      <c r="AA377" s="29"/>
      <c r="AB377" s="29"/>
      <c r="AC377" s="29"/>
      <c r="AD377" s="29"/>
      <c r="AE377" s="29"/>
      <c r="AF377" s="29"/>
      <c r="AG377" s="29">
        <v>72</v>
      </c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7"/>
      <c r="BT377" s="27"/>
      <c r="BU377" s="27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>
        <v>47.25</v>
      </c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  <c r="QN377" s="29"/>
      <c r="QO377" s="29"/>
      <c r="QP377" s="29"/>
      <c r="QQ377" s="29"/>
      <c r="QR377" s="29"/>
      <c r="QS377" s="29"/>
      <c r="QT377" s="29"/>
      <c r="QU377" s="29"/>
      <c r="QV377" s="29"/>
      <c r="QW377" s="29"/>
      <c r="QX377" s="29"/>
      <c r="QY377" s="29"/>
      <c r="QZ377" s="29"/>
      <c r="RA377" s="29"/>
      <c r="RB377" s="29"/>
      <c r="RC377" s="29"/>
      <c r="RD377" s="29"/>
      <c r="RE377" s="29"/>
      <c r="RF377" s="29"/>
      <c r="RG377" s="29"/>
      <c r="RH377" s="29"/>
      <c r="RI377" s="29"/>
      <c r="RJ377" s="29"/>
      <c r="RK377" s="29"/>
      <c r="RL377" s="29"/>
      <c r="RM377" s="29"/>
      <c r="RN377" s="29"/>
      <c r="RO377" s="29"/>
      <c r="RP377" s="29"/>
      <c r="RQ377" s="29"/>
      <c r="RR377" s="29"/>
      <c r="RS377" s="29"/>
      <c r="RT377" s="29"/>
      <c r="RU377" s="29"/>
      <c r="RV377" s="29"/>
      <c r="RW377" s="29"/>
      <c r="RX377" s="29"/>
      <c r="RY377" s="29"/>
      <c r="RZ377" s="29"/>
      <c r="SA377" s="29"/>
      <c r="SB377" s="29"/>
      <c r="SC377" s="29"/>
      <c r="SD377" s="29"/>
      <c r="SE377" s="29"/>
      <c r="SF377" s="29"/>
      <c r="SG377" s="29"/>
      <c r="SH377" s="29"/>
      <c r="SI377" s="29"/>
      <c r="SJ377" s="29"/>
      <c r="SK377" s="29"/>
      <c r="SL377" s="29"/>
      <c r="SM377" s="29"/>
      <c r="SN377" s="29"/>
      <c r="SO377" s="29"/>
      <c r="SP377" s="29"/>
      <c r="SQ377" s="29"/>
      <c r="SR377" s="29"/>
      <c r="SS377" s="29"/>
      <c r="ST377" s="29"/>
      <c r="SU377" s="29"/>
      <c r="SV377" s="29"/>
      <c r="SW377" s="29"/>
      <c r="SX377" s="29"/>
      <c r="SY377" s="29"/>
      <c r="SZ377" s="29"/>
      <c r="TA377" s="29"/>
      <c r="TB377" s="29"/>
      <c r="TC377" s="29"/>
      <c r="TD377" s="29"/>
      <c r="TE377" s="29"/>
      <c r="TF377" s="29"/>
      <c r="TG377" s="29"/>
      <c r="TH377" s="29"/>
      <c r="TI377" s="29"/>
      <c r="TJ377" s="29"/>
      <c r="TK377" s="29"/>
      <c r="TL377" s="29"/>
      <c r="TM377" s="29"/>
      <c r="TN377" s="29"/>
      <c r="TO377" s="29"/>
      <c r="TP377" s="29"/>
      <c r="TQ377" s="29"/>
      <c r="TR377" s="29"/>
      <c r="TS377" s="29"/>
      <c r="TT377" s="29"/>
      <c r="TU377" s="29"/>
      <c r="TV377" s="29"/>
      <c r="TW377" s="29"/>
      <c r="TX377" s="29"/>
      <c r="TY377" s="29"/>
      <c r="TZ377" s="29"/>
      <c r="UA377" s="29"/>
      <c r="UB377" s="29"/>
      <c r="UC377" s="29"/>
      <c r="UD377" s="29"/>
      <c r="UE377" s="29"/>
      <c r="UF377" s="29"/>
      <c r="UG377" s="29"/>
      <c r="UH377" s="29"/>
      <c r="UI377" s="29"/>
      <c r="UJ377" s="29"/>
      <c r="UK377" s="29"/>
      <c r="UL377" s="29"/>
      <c r="UM377" s="29"/>
      <c r="UN377" s="29"/>
      <c r="UO377" s="29"/>
      <c r="UP377" s="29"/>
      <c r="UQ377" s="29"/>
      <c r="UR377" s="29"/>
      <c r="US377" s="29"/>
      <c r="UT377" s="29"/>
      <c r="UU377" s="29"/>
      <c r="UV377" s="29"/>
      <c r="UW377" s="29"/>
      <c r="UX377" s="29"/>
      <c r="UY377" s="29"/>
      <c r="UZ377" s="29"/>
      <c r="VA377" s="29"/>
      <c r="VB377" s="29"/>
      <c r="VC377" s="29"/>
      <c r="VD377" s="29"/>
      <c r="VE377" s="29"/>
      <c r="VF377" s="29"/>
      <c r="VG377" s="29"/>
      <c r="VH377" s="29"/>
      <c r="VI377" s="29"/>
      <c r="VJ377" s="29"/>
      <c r="VK377" s="29"/>
      <c r="VL377" s="29"/>
      <c r="VM377" s="29"/>
      <c r="VN377" s="29"/>
      <c r="VO377" s="29"/>
      <c r="VP377" s="29"/>
      <c r="VQ377" s="29"/>
      <c r="VR377" s="29"/>
      <c r="VS377" s="29"/>
      <c r="VT377" s="29"/>
      <c r="VU377" s="29"/>
    </row>
    <row r="378" spans="1:593" s="30" customFormat="1" ht="15.75" customHeight="1" x14ac:dyDescent="0.2">
      <c r="A378" s="25" t="s">
        <v>103</v>
      </c>
      <c r="B378" s="41" t="s">
        <v>1129</v>
      </c>
      <c r="C378" s="26" t="s">
        <v>105</v>
      </c>
      <c r="D378" s="24" t="s">
        <v>341</v>
      </c>
      <c r="E378" s="24" t="s">
        <v>1146</v>
      </c>
      <c r="F378" s="40">
        <v>37054</v>
      </c>
      <c r="G378" s="24" t="s">
        <v>246</v>
      </c>
      <c r="H378" s="24" t="s">
        <v>247</v>
      </c>
      <c r="I378" s="24">
        <v>1</v>
      </c>
      <c r="J378" s="24" t="s">
        <v>602</v>
      </c>
      <c r="K378" s="24" t="s">
        <v>484</v>
      </c>
      <c r="L378" s="27">
        <v>999845381</v>
      </c>
      <c r="M378" s="28" t="s">
        <v>112</v>
      </c>
      <c r="N378" s="28"/>
      <c r="O378" s="27"/>
      <c r="P378" s="27"/>
      <c r="Q378" s="33">
        <f t="shared" si="26"/>
        <v>113.9</v>
      </c>
      <c r="R378" s="34">
        <f t="shared" si="27"/>
        <v>12</v>
      </c>
      <c r="S378" s="28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>
        <v>46.35</v>
      </c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>
        <v>31.8</v>
      </c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7"/>
      <c r="BT378" s="27"/>
      <c r="BU378" s="27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>
        <v>35.75</v>
      </c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  <c r="QN378" s="29"/>
      <c r="QO378" s="29"/>
      <c r="QP378" s="29"/>
      <c r="QQ378" s="29"/>
      <c r="QR378" s="29"/>
      <c r="QS378" s="29"/>
      <c r="QT378" s="29"/>
      <c r="QU378" s="29"/>
      <c r="QV378" s="29"/>
      <c r="QW378" s="29"/>
      <c r="QX378" s="29"/>
      <c r="QY378" s="29"/>
      <c r="QZ378" s="29"/>
      <c r="RA378" s="29"/>
      <c r="RB378" s="29"/>
      <c r="RC378" s="29"/>
      <c r="RD378" s="29"/>
      <c r="RE378" s="29"/>
      <c r="RF378" s="29"/>
      <c r="RG378" s="29"/>
      <c r="RH378" s="29"/>
      <c r="RI378" s="29"/>
      <c r="RJ378" s="29"/>
      <c r="RK378" s="29"/>
      <c r="RL378" s="29"/>
      <c r="RM378" s="29"/>
      <c r="RN378" s="29"/>
      <c r="RO378" s="29"/>
      <c r="RP378" s="29"/>
      <c r="RQ378" s="29"/>
      <c r="RR378" s="29"/>
      <c r="RS378" s="29"/>
      <c r="RT378" s="29"/>
      <c r="RU378" s="29"/>
      <c r="RV378" s="29"/>
      <c r="RW378" s="29"/>
      <c r="RX378" s="29"/>
      <c r="RY378" s="29"/>
      <c r="RZ378" s="29"/>
      <c r="SA378" s="29"/>
      <c r="SB378" s="29"/>
      <c r="SC378" s="29"/>
      <c r="SD378" s="29"/>
      <c r="SE378" s="29"/>
      <c r="SF378" s="29"/>
      <c r="SG378" s="29"/>
      <c r="SH378" s="29"/>
      <c r="SI378" s="29"/>
      <c r="SJ378" s="29"/>
      <c r="SK378" s="29"/>
      <c r="SL378" s="29"/>
      <c r="SM378" s="29"/>
      <c r="SN378" s="29"/>
      <c r="SO378" s="29"/>
      <c r="SP378" s="29"/>
      <c r="SQ378" s="29"/>
      <c r="SR378" s="29"/>
      <c r="SS378" s="29"/>
      <c r="ST378" s="29"/>
      <c r="SU378" s="29"/>
      <c r="SV378" s="29"/>
      <c r="SW378" s="29"/>
      <c r="SX378" s="29"/>
      <c r="SY378" s="29"/>
      <c r="SZ378" s="29"/>
      <c r="TA378" s="29"/>
      <c r="TB378" s="29"/>
      <c r="TC378" s="29"/>
      <c r="TD378" s="29"/>
      <c r="TE378" s="29"/>
      <c r="TF378" s="29"/>
      <c r="TG378" s="29"/>
      <c r="TH378" s="29"/>
      <c r="TI378" s="29"/>
      <c r="TJ378" s="29"/>
      <c r="TK378" s="29"/>
      <c r="TL378" s="29"/>
      <c r="TM378" s="29"/>
      <c r="TN378" s="29"/>
      <c r="TO378" s="29"/>
      <c r="TP378" s="29"/>
      <c r="TQ378" s="29"/>
      <c r="TR378" s="29"/>
      <c r="TS378" s="29"/>
      <c r="TT378" s="29"/>
      <c r="TU378" s="29"/>
      <c r="TV378" s="29"/>
      <c r="TW378" s="29"/>
      <c r="TX378" s="29"/>
      <c r="TY378" s="29"/>
      <c r="TZ378" s="29"/>
      <c r="UA378" s="29"/>
      <c r="UB378" s="29"/>
      <c r="UC378" s="29"/>
      <c r="UD378" s="29"/>
      <c r="UE378" s="29"/>
      <c r="UF378" s="29"/>
      <c r="UG378" s="29"/>
      <c r="UH378" s="29"/>
      <c r="UI378" s="29"/>
      <c r="UJ378" s="29"/>
      <c r="UK378" s="29"/>
      <c r="UL378" s="29"/>
      <c r="UM378" s="29"/>
      <c r="UN378" s="29"/>
      <c r="UO378" s="29"/>
      <c r="UP378" s="29"/>
      <c r="UQ378" s="29"/>
      <c r="UR378" s="29"/>
      <c r="US378" s="29"/>
      <c r="UT378" s="29"/>
      <c r="UU378" s="29"/>
      <c r="UV378" s="29"/>
      <c r="UW378" s="29"/>
      <c r="UX378" s="29"/>
      <c r="UY378" s="29"/>
      <c r="UZ378" s="29"/>
      <c r="VA378" s="29"/>
      <c r="VB378" s="29"/>
      <c r="VC378" s="29"/>
      <c r="VD378" s="29"/>
      <c r="VE378" s="29"/>
      <c r="VF378" s="29"/>
      <c r="VG378" s="29"/>
      <c r="VH378" s="29"/>
      <c r="VI378" s="29"/>
      <c r="VJ378" s="29"/>
      <c r="VK378" s="29"/>
      <c r="VL378" s="29"/>
      <c r="VM378" s="29"/>
      <c r="VN378" s="29"/>
      <c r="VO378" s="29"/>
      <c r="VP378" s="29"/>
      <c r="VQ378" s="29"/>
      <c r="VR378" s="29"/>
      <c r="VS378" s="29"/>
      <c r="VT378" s="29"/>
      <c r="VU378" s="29"/>
    </row>
    <row r="379" spans="1:593" s="30" customFormat="1" ht="15.75" customHeight="1" x14ac:dyDescent="0.2">
      <c r="A379" s="25" t="s">
        <v>103</v>
      </c>
      <c r="B379" s="41" t="s">
        <v>1129</v>
      </c>
      <c r="C379" s="26" t="s">
        <v>105</v>
      </c>
      <c r="D379" s="24" t="s">
        <v>1147</v>
      </c>
      <c r="E379" s="24" t="s">
        <v>1148</v>
      </c>
      <c r="F379" s="24"/>
      <c r="G379" s="24" t="s">
        <v>161</v>
      </c>
      <c r="H379" s="24" t="s">
        <v>109</v>
      </c>
      <c r="I379" s="24">
        <v>6</v>
      </c>
      <c r="J379" s="24" t="s">
        <v>162</v>
      </c>
      <c r="K379" s="24" t="s">
        <v>163</v>
      </c>
      <c r="L379" s="27">
        <v>999710013</v>
      </c>
      <c r="M379" s="28" t="s">
        <v>112</v>
      </c>
      <c r="N379" s="28"/>
      <c r="O379" s="27"/>
      <c r="P379" s="27"/>
      <c r="Q379" s="33">
        <f t="shared" si="26"/>
        <v>110.1</v>
      </c>
      <c r="R379" s="34">
        <f t="shared" si="27"/>
        <v>13</v>
      </c>
      <c r="S379" s="28"/>
      <c r="T379" s="27">
        <v>64.8</v>
      </c>
      <c r="U379" s="29"/>
      <c r="V379" s="29"/>
      <c r="W379" s="27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>
        <v>45.3</v>
      </c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7"/>
      <c r="BT379" s="27"/>
      <c r="BU379" s="27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</row>
    <row r="380" spans="1:593" s="30" customFormat="1" ht="15.75" customHeight="1" x14ac:dyDescent="0.2">
      <c r="A380" s="49" t="s">
        <v>203</v>
      </c>
      <c r="B380" s="53" t="s">
        <v>1129</v>
      </c>
      <c r="C380" s="50" t="s">
        <v>105</v>
      </c>
      <c r="D380" s="24" t="s">
        <v>1149</v>
      </c>
      <c r="E380" s="24" t="s">
        <v>1150</v>
      </c>
      <c r="F380" s="31"/>
      <c r="G380" s="24"/>
      <c r="H380" s="24"/>
      <c r="I380" s="25"/>
      <c r="J380" s="24"/>
      <c r="K380" s="24"/>
      <c r="L380" s="27"/>
      <c r="M380" s="28"/>
      <c r="N380" s="28"/>
      <c r="O380" s="27"/>
      <c r="P380" s="27"/>
      <c r="Q380" s="33">
        <f t="shared" si="26"/>
        <v>103</v>
      </c>
      <c r="R380" s="34">
        <f t="shared" si="27"/>
        <v>14</v>
      </c>
      <c r="S380" s="28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>
        <v>42.4</v>
      </c>
      <c r="BP380" s="29"/>
      <c r="BQ380" s="29"/>
      <c r="BR380" s="29"/>
      <c r="BS380" s="27"/>
      <c r="BT380" s="27"/>
      <c r="BU380" s="27"/>
      <c r="BV380" s="29"/>
      <c r="BW380" s="29"/>
      <c r="BX380" s="29"/>
      <c r="BY380" s="29"/>
      <c r="BZ380" s="29"/>
      <c r="CA380" s="29"/>
      <c r="CB380" s="29"/>
      <c r="CC380" s="29"/>
      <c r="CD380" s="29">
        <v>60.6</v>
      </c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  <c r="QN380" s="29"/>
      <c r="QO380" s="29"/>
      <c r="QP380" s="29"/>
      <c r="QQ380" s="29"/>
      <c r="QR380" s="29"/>
      <c r="QS380" s="29"/>
      <c r="QT380" s="29"/>
      <c r="QU380" s="29"/>
      <c r="QV380" s="29"/>
      <c r="QW380" s="29"/>
      <c r="QX380" s="29"/>
      <c r="QY380" s="29"/>
      <c r="QZ380" s="29"/>
      <c r="RA380" s="29"/>
      <c r="RB380" s="29"/>
      <c r="RC380" s="29"/>
      <c r="RD380" s="29"/>
      <c r="RE380" s="29"/>
      <c r="RF380" s="29"/>
      <c r="RG380" s="29"/>
      <c r="RH380" s="29"/>
      <c r="RI380" s="29"/>
      <c r="RJ380" s="29"/>
      <c r="RK380" s="29"/>
      <c r="RL380" s="29"/>
      <c r="RM380" s="29"/>
      <c r="RN380" s="29"/>
      <c r="RO380" s="29"/>
      <c r="RP380" s="29"/>
      <c r="RQ380" s="29"/>
      <c r="RR380" s="29"/>
      <c r="RS380" s="29"/>
      <c r="RT380" s="29"/>
      <c r="RU380" s="29"/>
      <c r="RV380" s="29"/>
      <c r="RW380" s="29"/>
      <c r="RX380" s="29"/>
      <c r="RY380" s="29"/>
      <c r="RZ380" s="29"/>
      <c r="SA380" s="29"/>
      <c r="SB380" s="29"/>
      <c r="SC380" s="29"/>
      <c r="SD380" s="29"/>
      <c r="SE380" s="29"/>
      <c r="SF380" s="29"/>
      <c r="SG380" s="29"/>
      <c r="SH380" s="29"/>
      <c r="SI380" s="29"/>
      <c r="SJ380" s="29"/>
      <c r="SK380" s="29"/>
      <c r="SL380" s="29"/>
      <c r="SM380" s="29"/>
      <c r="SN380" s="29"/>
      <c r="SO380" s="29"/>
      <c r="SP380" s="29"/>
      <c r="SQ380" s="29"/>
      <c r="SR380" s="29"/>
      <c r="SS380" s="29"/>
      <c r="ST380" s="29"/>
      <c r="SU380" s="29"/>
      <c r="SV380" s="29"/>
      <c r="SW380" s="29"/>
      <c r="SX380" s="29"/>
      <c r="SY380" s="29"/>
      <c r="SZ380" s="29"/>
      <c r="TA380" s="29"/>
      <c r="TB380" s="29"/>
      <c r="TC380" s="29"/>
      <c r="TD380" s="29"/>
      <c r="TE380" s="29"/>
      <c r="TF380" s="29"/>
      <c r="TG380" s="29"/>
      <c r="TH380" s="29"/>
      <c r="TI380" s="29"/>
      <c r="TJ380" s="29"/>
      <c r="TK380" s="29"/>
      <c r="TL380" s="29"/>
      <c r="TM380" s="29"/>
      <c r="TN380" s="29"/>
      <c r="TO380" s="29"/>
      <c r="TP380" s="29"/>
      <c r="TQ380" s="29"/>
      <c r="TR380" s="29"/>
      <c r="TS380" s="29"/>
      <c r="TT380" s="29"/>
      <c r="TU380" s="29"/>
      <c r="TV380" s="29"/>
      <c r="TW380" s="29"/>
      <c r="TX380" s="29"/>
      <c r="TY380" s="29"/>
      <c r="TZ380" s="29"/>
      <c r="UA380" s="29"/>
      <c r="UB380" s="29"/>
      <c r="UC380" s="29"/>
      <c r="UD380" s="29"/>
      <c r="UE380" s="29"/>
      <c r="UF380" s="29"/>
      <c r="UG380" s="29"/>
      <c r="UH380" s="29"/>
      <c r="UI380" s="29"/>
      <c r="UJ380" s="29"/>
      <c r="UK380" s="29"/>
      <c r="UL380" s="29"/>
      <c r="UM380" s="29"/>
      <c r="UN380" s="29"/>
      <c r="UO380" s="29"/>
      <c r="UP380" s="29"/>
      <c r="UQ380" s="29"/>
      <c r="UR380" s="29"/>
      <c r="US380" s="29"/>
      <c r="UT380" s="29"/>
      <c r="UU380" s="29"/>
      <c r="UV380" s="29"/>
      <c r="UW380" s="29"/>
      <c r="UX380" s="29"/>
      <c r="UY380" s="29"/>
      <c r="UZ380" s="29"/>
      <c r="VA380" s="29"/>
      <c r="VB380" s="29"/>
      <c r="VC380" s="29"/>
      <c r="VD380" s="29"/>
      <c r="VE380" s="29"/>
      <c r="VF380" s="29"/>
      <c r="VG380" s="29"/>
      <c r="VH380" s="29"/>
      <c r="VI380" s="29"/>
      <c r="VJ380" s="29"/>
      <c r="VK380" s="29"/>
      <c r="VL380" s="29"/>
      <c r="VM380" s="29"/>
      <c r="VN380" s="29"/>
      <c r="VO380" s="29"/>
      <c r="VP380" s="29"/>
      <c r="VQ380" s="29"/>
      <c r="VR380" s="29"/>
      <c r="VS380" s="29"/>
      <c r="VT380" s="29"/>
      <c r="VU380" s="29"/>
    </row>
    <row r="381" spans="1:593" s="30" customFormat="1" ht="15.75" customHeight="1" x14ac:dyDescent="0.2">
      <c r="A381" s="25" t="s">
        <v>103</v>
      </c>
      <c r="B381" s="41" t="s">
        <v>1129</v>
      </c>
      <c r="C381" s="26" t="s">
        <v>105</v>
      </c>
      <c r="D381" s="24" t="s">
        <v>1151</v>
      </c>
      <c r="E381" s="24" t="s">
        <v>1152</v>
      </c>
      <c r="F381" s="40"/>
      <c r="G381" s="24"/>
      <c r="H381" s="24"/>
      <c r="I381" s="24"/>
      <c r="J381" s="24"/>
      <c r="K381" s="24"/>
      <c r="L381" s="27"/>
      <c r="M381" s="28"/>
      <c r="N381" s="28"/>
      <c r="O381" s="27"/>
      <c r="P381" s="27"/>
      <c r="Q381" s="33">
        <f t="shared" si="26"/>
        <v>101</v>
      </c>
      <c r="R381" s="34">
        <f t="shared" si="27"/>
        <v>15</v>
      </c>
      <c r="S381" s="28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7"/>
      <c r="BT381" s="27"/>
      <c r="BU381" s="27">
        <v>101</v>
      </c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  <c r="QN381" s="29"/>
      <c r="QO381" s="29"/>
      <c r="QP381" s="29"/>
      <c r="QQ381" s="29"/>
      <c r="QR381" s="29"/>
      <c r="QS381" s="29"/>
      <c r="QT381" s="29"/>
      <c r="QU381" s="29"/>
      <c r="QV381" s="29"/>
      <c r="QW381" s="29"/>
      <c r="QX381" s="29"/>
      <c r="QY381" s="29"/>
      <c r="QZ381" s="29"/>
      <c r="RA381" s="29"/>
      <c r="RB381" s="29"/>
      <c r="RC381" s="29"/>
      <c r="RD381" s="29"/>
      <c r="RE381" s="29"/>
      <c r="RF381" s="29"/>
      <c r="RG381" s="29"/>
      <c r="RH381" s="29"/>
      <c r="RI381" s="29"/>
      <c r="RJ381" s="29"/>
      <c r="RK381" s="29"/>
      <c r="RL381" s="29"/>
      <c r="RM381" s="29"/>
      <c r="RN381" s="29"/>
      <c r="RO381" s="29"/>
      <c r="RP381" s="29"/>
      <c r="RQ381" s="29"/>
      <c r="RR381" s="29"/>
      <c r="RS381" s="29"/>
      <c r="RT381" s="29"/>
      <c r="RU381" s="29"/>
      <c r="RV381" s="29"/>
      <c r="RW381" s="29"/>
      <c r="RX381" s="29"/>
      <c r="RY381" s="29"/>
      <c r="RZ381" s="29"/>
      <c r="SA381" s="29"/>
      <c r="SB381" s="29"/>
      <c r="SC381" s="29"/>
      <c r="SD381" s="29"/>
      <c r="SE381" s="29"/>
      <c r="SF381" s="29"/>
      <c r="SG381" s="29"/>
      <c r="SH381" s="29"/>
      <c r="SI381" s="29"/>
      <c r="SJ381" s="29"/>
      <c r="SK381" s="29"/>
      <c r="SL381" s="29"/>
      <c r="SM381" s="29"/>
      <c r="SN381" s="29"/>
      <c r="SO381" s="29"/>
      <c r="SP381" s="29"/>
      <c r="SQ381" s="29"/>
      <c r="SR381" s="29"/>
      <c r="SS381" s="29"/>
      <c r="ST381" s="29"/>
      <c r="SU381" s="29"/>
      <c r="SV381" s="29"/>
      <c r="SW381" s="29"/>
      <c r="SX381" s="29"/>
      <c r="SY381" s="29"/>
      <c r="SZ381" s="29"/>
      <c r="TA381" s="29"/>
      <c r="TB381" s="29"/>
      <c r="TC381" s="29"/>
      <c r="TD381" s="29"/>
      <c r="TE381" s="29"/>
      <c r="TF381" s="29"/>
      <c r="TG381" s="29"/>
      <c r="TH381" s="29"/>
      <c r="TI381" s="29"/>
      <c r="TJ381" s="29"/>
      <c r="TK381" s="29"/>
      <c r="TL381" s="29"/>
      <c r="TM381" s="29"/>
      <c r="TN381" s="29"/>
      <c r="TO381" s="29"/>
      <c r="TP381" s="29"/>
      <c r="TQ381" s="29"/>
      <c r="TR381" s="29"/>
      <c r="TS381" s="29"/>
      <c r="TT381" s="29"/>
      <c r="TU381" s="29"/>
      <c r="TV381" s="29"/>
      <c r="TW381" s="29"/>
      <c r="TX381" s="29"/>
      <c r="TY381" s="29"/>
      <c r="TZ381" s="29"/>
      <c r="UA381" s="29"/>
      <c r="UB381" s="29"/>
      <c r="UC381" s="29"/>
      <c r="UD381" s="29"/>
      <c r="UE381" s="29"/>
      <c r="UF381" s="29"/>
      <c r="UG381" s="29"/>
      <c r="UH381" s="29"/>
      <c r="UI381" s="29"/>
      <c r="UJ381" s="29"/>
      <c r="UK381" s="29"/>
      <c r="UL381" s="29"/>
      <c r="UM381" s="29"/>
      <c r="UN381" s="29"/>
      <c r="UO381" s="29"/>
      <c r="UP381" s="29"/>
      <c r="UQ381" s="29"/>
      <c r="UR381" s="29"/>
      <c r="US381" s="29"/>
      <c r="UT381" s="29"/>
      <c r="UU381" s="29"/>
      <c r="UV381" s="29"/>
      <c r="UW381" s="29"/>
      <c r="UX381" s="29"/>
      <c r="UY381" s="29"/>
      <c r="UZ381" s="29"/>
      <c r="VA381" s="29"/>
      <c r="VB381" s="29"/>
      <c r="VC381" s="29"/>
      <c r="VD381" s="29"/>
      <c r="VE381" s="29"/>
      <c r="VF381" s="29"/>
      <c r="VG381" s="29"/>
      <c r="VH381" s="29"/>
      <c r="VI381" s="29"/>
      <c r="VJ381" s="29"/>
      <c r="VK381" s="29"/>
      <c r="VL381" s="29"/>
      <c r="VM381" s="29"/>
      <c r="VN381" s="29"/>
      <c r="VO381" s="29"/>
      <c r="VP381" s="29"/>
      <c r="VQ381" s="29"/>
      <c r="VR381" s="29"/>
      <c r="VS381" s="29"/>
      <c r="VT381" s="29"/>
      <c r="VU381" s="29"/>
    </row>
    <row r="382" spans="1:593" s="30" customFormat="1" ht="15.75" customHeight="1" x14ac:dyDescent="0.2">
      <c r="A382" s="25" t="s">
        <v>103</v>
      </c>
      <c r="B382" s="41" t="s">
        <v>1129</v>
      </c>
      <c r="C382" s="26" t="s">
        <v>105</v>
      </c>
      <c r="D382" s="24" t="s">
        <v>1153</v>
      </c>
      <c r="E382" s="24" t="s">
        <v>1154</v>
      </c>
      <c r="F382" s="24"/>
      <c r="G382" s="24" t="s">
        <v>1155</v>
      </c>
      <c r="H382" s="24" t="s">
        <v>133</v>
      </c>
      <c r="I382" s="24">
        <v>1</v>
      </c>
      <c r="J382" s="24" t="s">
        <v>134</v>
      </c>
      <c r="K382" s="24" t="s">
        <v>1156</v>
      </c>
      <c r="L382" s="27">
        <v>999880903</v>
      </c>
      <c r="M382" s="28" t="s">
        <v>112</v>
      </c>
      <c r="N382" s="28"/>
      <c r="O382" s="27"/>
      <c r="P382" s="27"/>
      <c r="Q382" s="33">
        <f t="shared" si="26"/>
        <v>97.55</v>
      </c>
      <c r="R382" s="34">
        <f t="shared" si="27"/>
        <v>16</v>
      </c>
      <c r="S382" s="28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>
        <v>61.8</v>
      </c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7"/>
      <c r="BT382" s="27"/>
      <c r="BU382" s="27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>
        <v>35.75</v>
      </c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</row>
    <row r="383" spans="1:593" s="30" customFormat="1" ht="15.75" customHeight="1" x14ac:dyDescent="0.2">
      <c r="A383" s="25" t="s">
        <v>103</v>
      </c>
      <c r="B383" s="41" t="s">
        <v>1129</v>
      </c>
      <c r="C383" s="26" t="s">
        <v>105</v>
      </c>
      <c r="D383" s="24" t="s">
        <v>1204</v>
      </c>
      <c r="E383" s="24" t="s">
        <v>1205</v>
      </c>
      <c r="F383" s="31">
        <v>37385</v>
      </c>
      <c r="G383" s="24" t="s">
        <v>1206</v>
      </c>
      <c r="H383" s="24" t="s">
        <v>109</v>
      </c>
      <c r="I383" s="24">
        <v>6</v>
      </c>
      <c r="J383" s="24" t="s">
        <v>525</v>
      </c>
      <c r="K383" s="24" t="s">
        <v>163</v>
      </c>
      <c r="L383" s="27">
        <v>999879928</v>
      </c>
      <c r="M383" s="28" t="s">
        <v>112</v>
      </c>
      <c r="N383" s="28"/>
      <c r="O383" s="27"/>
      <c r="P383" s="27"/>
      <c r="Q383" s="33">
        <f t="shared" si="26"/>
        <v>94.94</v>
      </c>
      <c r="R383" s="34">
        <f t="shared" si="27"/>
        <v>17</v>
      </c>
      <c r="S383" s="28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7"/>
      <c r="BT383" s="27"/>
      <c r="BU383" s="27"/>
      <c r="BV383" s="29"/>
      <c r="BW383" s="29"/>
      <c r="BX383" s="29"/>
      <c r="BY383" s="29"/>
      <c r="BZ383" s="29"/>
      <c r="CA383" s="29"/>
      <c r="CB383" s="29"/>
      <c r="CC383" s="29"/>
      <c r="CD383" s="29">
        <v>34.340000000000003</v>
      </c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>
        <v>60.6</v>
      </c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  <c r="QN383" s="29"/>
      <c r="QO383" s="29"/>
      <c r="QP383" s="29"/>
      <c r="QQ383" s="29"/>
      <c r="QR383" s="29"/>
      <c r="QS383" s="29"/>
      <c r="QT383" s="29"/>
      <c r="QU383" s="29"/>
      <c r="QV383" s="29"/>
      <c r="QW383" s="29"/>
      <c r="QX383" s="29"/>
      <c r="QY383" s="29"/>
      <c r="QZ383" s="29"/>
      <c r="RA383" s="29"/>
      <c r="RB383" s="29"/>
      <c r="RC383" s="29"/>
      <c r="RD383" s="29"/>
      <c r="RE383" s="29"/>
      <c r="RF383" s="29"/>
      <c r="RG383" s="29"/>
      <c r="RH383" s="29"/>
      <c r="RI383" s="29"/>
      <c r="RJ383" s="29"/>
      <c r="RK383" s="29"/>
      <c r="RL383" s="29"/>
      <c r="RM383" s="29"/>
      <c r="RN383" s="29"/>
      <c r="RO383" s="29"/>
      <c r="RP383" s="29"/>
      <c r="RQ383" s="29"/>
      <c r="RR383" s="29"/>
      <c r="RS383" s="29"/>
      <c r="RT383" s="29"/>
      <c r="RU383" s="29"/>
      <c r="RV383" s="29"/>
      <c r="RW383" s="29"/>
      <c r="RX383" s="29"/>
      <c r="RY383" s="29"/>
      <c r="RZ383" s="29"/>
      <c r="SA383" s="29"/>
      <c r="SB383" s="29"/>
      <c r="SC383" s="29"/>
      <c r="SD383" s="29"/>
      <c r="SE383" s="29"/>
      <c r="SF383" s="29"/>
      <c r="SG383" s="29"/>
      <c r="SH383" s="29"/>
      <c r="SI383" s="29"/>
      <c r="SJ383" s="29"/>
      <c r="SK383" s="29"/>
      <c r="SL383" s="29"/>
      <c r="SM383" s="29"/>
      <c r="SN383" s="29"/>
      <c r="SO383" s="29"/>
      <c r="SP383" s="29"/>
      <c r="SQ383" s="29"/>
      <c r="SR383" s="29"/>
      <c r="SS383" s="29"/>
      <c r="ST383" s="29"/>
      <c r="SU383" s="29"/>
      <c r="SV383" s="29"/>
      <c r="SW383" s="29"/>
      <c r="SX383" s="29"/>
      <c r="SY383" s="29"/>
      <c r="SZ383" s="29"/>
      <c r="TA383" s="29"/>
      <c r="TB383" s="29"/>
      <c r="TC383" s="29"/>
      <c r="TD383" s="29"/>
      <c r="TE383" s="29"/>
      <c r="TF383" s="29"/>
      <c r="TG383" s="29"/>
      <c r="TH383" s="29"/>
      <c r="TI383" s="29"/>
      <c r="TJ383" s="29"/>
      <c r="TK383" s="29"/>
      <c r="TL383" s="29"/>
      <c r="TM383" s="29"/>
      <c r="TN383" s="29"/>
      <c r="TO383" s="29"/>
      <c r="TP383" s="29"/>
      <c r="TQ383" s="29"/>
      <c r="TR383" s="29"/>
      <c r="TS383" s="29"/>
      <c r="TT383" s="29"/>
      <c r="TU383" s="29"/>
      <c r="TV383" s="29"/>
      <c r="TW383" s="29"/>
      <c r="TX383" s="29"/>
      <c r="TY383" s="29"/>
      <c r="TZ383" s="29"/>
      <c r="UA383" s="29"/>
      <c r="UB383" s="29"/>
      <c r="UC383" s="29"/>
      <c r="UD383" s="29"/>
      <c r="UE383" s="29"/>
      <c r="UF383" s="29"/>
      <c r="UG383" s="29"/>
      <c r="UH383" s="29"/>
      <c r="UI383" s="29"/>
      <c r="UJ383" s="29"/>
      <c r="UK383" s="29"/>
      <c r="UL383" s="29"/>
      <c r="UM383" s="29"/>
      <c r="UN383" s="29"/>
      <c r="UO383" s="29"/>
      <c r="UP383" s="29"/>
      <c r="UQ383" s="29"/>
      <c r="UR383" s="29"/>
      <c r="US383" s="29"/>
      <c r="UT383" s="29"/>
      <c r="UU383" s="29"/>
      <c r="UV383" s="29"/>
      <c r="UW383" s="29"/>
      <c r="UX383" s="29"/>
      <c r="UY383" s="29"/>
      <c r="UZ383" s="29"/>
      <c r="VA383" s="29"/>
      <c r="VB383" s="29"/>
      <c r="VC383" s="29"/>
      <c r="VD383" s="29"/>
      <c r="VE383" s="29"/>
      <c r="VF383" s="29"/>
      <c r="VG383" s="29"/>
      <c r="VH383" s="29"/>
      <c r="VI383" s="29"/>
      <c r="VJ383" s="29"/>
      <c r="VK383" s="29"/>
      <c r="VL383" s="29"/>
      <c r="VM383" s="29"/>
      <c r="VN383" s="29"/>
      <c r="VO383" s="29"/>
      <c r="VP383" s="29"/>
      <c r="VQ383" s="29"/>
      <c r="VR383" s="29"/>
      <c r="VS383" s="29"/>
      <c r="VT383" s="29"/>
      <c r="VU383" s="29"/>
    </row>
    <row r="384" spans="1:593" s="30" customFormat="1" ht="15.75" customHeight="1" x14ac:dyDescent="0.2">
      <c r="A384" s="25" t="s">
        <v>103</v>
      </c>
      <c r="B384" s="41" t="s">
        <v>1129</v>
      </c>
      <c r="C384" s="26" t="s">
        <v>105</v>
      </c>
      <c r="D384" s="24" t="s">
        <v>850</v>
      </c>
      <c r="E384" s="24" t="s">
        <v>851</v>
      </c>
      <c r="F384" s="31">
        <v>37369</v>
      </c>
      <c r="G384" s="24" t="s">
        <v>1207</v>
      </c>
      <c r="H384" s="24" t="s">
        <v>122</v>
      </c>
      <c r="I384" s="24">
        <v>4</v>
      </c>
      <c r="J384" s="24" t="s">
        <v>151</v>
      </c>
      <c r="K384" s="24" t="s">
        <v>1208</v>
      </c>
      <c r="L384" s="27">
        <v>999871074</v>
      </c>
      <c r="M384" s="28" t="s">
        <v>112</v>
      </c>
      <c r="N384" s="28"/>
      <c r="O384" s="27"/>
      <c r="P384" s="27"/>
      <c r="Q384" s="33">
        <f>33.3 + SUM(AO384:ED384)</f>
        <v>93.3</v>
      </c>
      <c r="R384" s="34">
        <f t="shared" si="27"/>
        <v>18</v>
      </c>
      <c r="S384" s="28"/>
      <c r="T384" s="27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7"/>
      <c r="BT384" s="27"/>
      <c r="BU384" s="27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>
        <v>60</v>
      </c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</row>
    <row r="385" spans="1:593" s="30" customFormat="1" ht="15.75" customHeight="1" x14ac:dyDescent="0.2">
      <c r="A385" s="25" t="s">
        <v>103</v>
      </c>
      <c r="B385" s="41" t="s">
        <v>1129</v>
      </c>
      <c r="C385" s="26" t="s">
        <v>105</v>
      </c>
      <c r="D385" s="24" t="s">
        <v>914</v>
      </c>
      <c r="E385" s="24" t="s">
        <v>662</v>
      </c>
      <c r="F385" s="24"/>
      <c r="G385" s="24" t="s">
        <v>915</v>
      </c>
      <c r="H385" s="24" t="s">
        <v>280</v>
      </c>
      <c r="I385" s="24">
        <v>6</v>
      </c>
      <c r="J385" s="24" t="s">
        <v>462</v>
      </c>
      <c r="K385" s="24" t="s">
        <v>463</v>
      </c>
      <c r="L385" s="27">
        <v>999846393</v>
      </c>
      <c r="M385" s="28" t="s">
        <v>112</v>
      </c>
      <c r="N385" s="28"/>
      <c r="O385" s="27"/>
      <c r="P385" s="27"/>
      <c r="Q385" s="33">
        <f t="shared" ref="Q385:Q427" si="28">SUM(T385:ED385)</f>
        <v>81</v>
      </c>
      <c r="R385" s="34">
        <f t="shared" si="27"/>
        <v>19</v>
      </c>
      <c r="S385" s="28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7"/>
      <c r="BT385" s="27"/>
      <c r="BU385" s="27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>
        <v>81</v>
      </c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  <c r="QN385" s="29"/>
      <c r="QO385" s="29"/>
      <c r="QP385" s="29"/>
      <c r="QQ385" s="29"/>
      <c r="QR385" s="29"/>
      <c r="QS385" s="29"/>
      <c r="QT385" s="29"/>
      <c r="QU385" s="29"/>
      <c r="QV385" s="29"/>
      <c r="QW385" s="29"/>
      <c r="QX385" s="29"/>
      <c r="QY385" s="29"/>
      <c r="QZ385" s="29"/>
      <c r="RA385" s="29"/>
      <c r="RB385" s="29"/>
      <c r="RC385" s="29"/>
      <c r="RD385" s="29"/>
      <c r="RE385" s="29"/>
      <c r="RF385" s="29"/>
      <c r="RG385" s="29"/>
      <c r="RH385" s="29"/>
      <c r="RI385" s="29"/>
      <c r="RJ385" s="29"/>
      <c r="RK385" s="29"/>
      <c r="RL385" s="29"/>
      <c r="RM385" s="29"/>
      <c r="RN385" s="29"/>
      <c r="RO385" s="29"/>
      <c r="RP385" s="29"/>
      <c r="RQ385" s="29"/>
      <c r="RR385" s="29"/>
      <c r="RS385" s="29"/>
      <c r="RT385" s="29"/>
      <c r="RU385" s="29"/>
      <c r="RV385" s="29"/>
      <c r="RW385" s="29"/>
      <c r="RX385" s="29"/>
      <c r="RY385" s="29"/>
      <c r="RZ385" s="29"/>
      <c r="SA385" s="29"/>
      <c r="SB385" s="29"/>
      <c r="SC385" s="29"/>
      <c r="SD385" s="29"/>
      <c r="SE385" s="29"/>
      <c r="SF385" s="29"/>
      <c r="SG385" s="29"/>
      <c r="SH385" s="29"/>
      <c r="SI385" s="29"/>
      <c r="SJ385" s="29"/>
      <c r="SK385" s="29"/>
      <c r="SL385" s="29"/>
      <c r="SM385" s="29"/>
      <c r="SN385" s="29"/>
      <c r="SO385" s="29"/>
      <c r="SP385" s="29"/>
      <c r="SQ385" s="29"/>
      <c r="SR385" s="29"/>
      <c r="SS385" s="29"/>
      <c r="ST385" s="29"/>
      <c r="SU385" s="29"/>
      <c r="SV385" s="29"/>
      <c r="SW385" s="29"/>
      <c r="SX385" s="29"/>
      <c r="SY385" s="29"/>
      <c r="SZ385" s="29"/>
      <c r="TA385" s="29"/>
      <c r="TB385" s="29"/>
      <c r="TC385" s="29"/>
      <c r="TD385" s="29"/>
      <c r="TE385" s="29"/>
      <c r="TF385" s="29"/>
      <c r="TG385" s="29"/>
      <c r="TH385" s="29"/>
      <c r="TI385" s="29"/>
      <c r="TJ385" s="29"/>
      <c r="TK385" s="29"/>
      <c r="TL385" s="29"/>
      <c r="TM385" s="29"/>
      <c r="TN385" s="29"/>
      <c r="TO385" s="29"/>
      <c r="TP385" s="29"/>
      <c r="TQ385" s="29"/>
      <c r="TR385" s="29"/>
      <c r="TS385" s="29"/>
      <c r="TT385" s="29"/>
      <c r="TU385" s="29"/>
      <c r="TV385" s="29"/>
      <c r="TW385" s="29"/>
      <c r="TX385" s="29"/>
      <c r="TY385" s="29"/>
      <c r="TZ385" s="29"/>
      <c r="UA385" s="29"/>
      <c r="UB385" s="29"/>
      <c r="UC385" s="29"/>
      <c r="UD385" s="29"/>
      <c r="UE385" s="29"/>
      <c r="UF385" s="29"/>
      <c r="UG385" s="29"/>
      <c r="UH385" s="29"/>
      <c r="UI385" s="29"/>
      <c r="UJ385" s="29"/>
      <c r="UK385" s="29"/>
      <c r="UL385" s="29"/>
      <c r="UM385" s="29"/>
      <c r="UN385" s="29"/>
      <c r="UO385" s="29"/>
      <c r="UP385" s="29"/>
      <c r="UQ385" s="29"/>
      <c r="UR385" s="29"/>
      <c r="US385" s="29"/>
      <c r="UT385" s="29"/>
      <c r="UU385" s="29"/>
      <c r="UV385" s="29"/>
      <c r="UW385" s="29"/>
      <c r="UX385" s="29"/>
      <c r="UY385" s="29"/>
      <c r="UZ385" s="29"/>
      <c r="VA385" s="29"/>
      <c r="VB385" s="29"/>
      <c r="VC385" s="29"/>
      <c r="VD385" s="29"/>
      <c r="VE385" s="29"/>
      <c r="VF385" s="29"/>
      <c r="VG385" s="29"/>
      <c r="VH385" s="29"/>
      <c r="VI385" s="29"/>
      <c r="VJ385" s="29"/>
      <c r="VK385" s="29"/>
      <c r="VL385" s="29"/>
      <c r="VM385" s="29"/>
      <c r="VN385" s="29"/>
      <c r="VO385" s="29"/>
      <c r="VP385" s="29"/>
      <c r="VQ385" s="29"/>
      <c r="VR385" s="29"/>
      <c r="VS385" s="29"/>
      <c r="VT385" s="29"/>
      <c r="VU385" s="29"/>
    </row>
    <row r="386" spans="1:593" s="30" customFormat="1" ht="15.75" customHeight="1" x14ac:dyDescent="0.2">
      <c r="A386" s="25" t="s">
        <v>103</v>
      </c>
      <c r="B386" s="41" t="s">
        <v>1129</v>
      </c>
      <c r="C386" s="26" t="s">
        <v>105</v>
      </c>
      <c r="D386" s="24" t="s">
        <v>1125</v>
      </c>
      <c r="E386" s="24" t="s">
        <v>1126</v>
      </c>
      <c r="F386" s="24"/>
      <c r="G386" s="24" t="s">
        <v>1127</v>
      </c>
      <c r="H386" s="24" t="s">
        <v>258</v>
      </c>
      <c r="I386" s="24">
        <v>5</v>
      </c>
      <c r="J386" s="24" t="s">
        <v>188</v>
      </c>
      <c r="K386" s="24" t="s">
        <v>189</v>
      </c>
      <c r="L386" s="27">
        <v>999872560</v>
      </c>
      <c r="M386" s="28" t="s">
        <v>112</v>
      </c>
      <c r="N386" s="28"/>
      <c r="O386" s="27"/>
      <c r="P386" s="27"/>
      <c r="Q386" s="33">
        <f t="shared" si="28"/>
        <v>67.58</v>
      </c>
      <c r="R386" s="34">
        <f t="shared" si="27"/>
        <v>20</v>
      </c>
      <c r="S386" s="28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>
        <v>24.38</v>
      </c>
      <c r="BP386" s="29"/>
      <c r="BQ386" s="29"/>
      <c r="BR386" s="29"/>
      <c r="BS386" s="27"/>
      <c r="BT386" s="27"/>
      <c r="BU386" s="27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>
        <v>43.2</v>
      </c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</row>
    <row r="387" spans="1:593" s="30" customFormat="1" ht="15.75" customHeight="1" x14ac:dyDescent="0.2">
      <c r="A387" s="25" t="s">
        <v>103</v>
      </c>
      <c r="B387" s="41" t="s">
        <v>1129</v>
      </c>
      <c r="C387" s="26" t="s">
        <v>105</v>
      </c>
      <c r="D387" s="24" t="s">
        <v>375</v>
      </c>
      <c r="E387" s="24" t="s">
        <v>1158</v>
      </c>
      <c r="F387" s="24"/>
      <c r="G387" s="24" t="s">
        <v>1159</v>
      </c>
      <c r="H387" s="24" t="s">
        <v>310</v>
      </c>
      <c r="I387" s="24">
        <v>5</v>
      </c>
      <c r="J387" s="24" t="s">
        <v>703</v>
      </c>
      <c r="K387" s="24"/>
      <c r="L387" s="27">
        <v>999845897</v>
      </c>
      <c r="M387" s="28" t="s">
        <v>112</v>
      </c>
      <c r="N387" s="28"/>
      <c r="O387" s="27"/>
      <c r="P387" s="27"/>
      <c r="Q387" s="33">
        <f t="shared" si="28"/>
        <v>63.6</v>
      </c>
      <c r="R387" s="34">
        <f t="shared" si="27"/>
        <v>21</v>
      </c>
      <c r="S387" s="28"/>
      <c r="T387" s="27">
        <v>31.8</v>
      </c>
      <c r="U387" s="29"/>
      <c r="V387" s="29"/>
      <c r="W387" s="27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>
        <v>31.8</v>
      </c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7"/>
      <c r="BT387" s="27"/>
      <c r="BU387" s="27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  <c r="QN387" s="29"/>
      <c r="QO387" s="29"/>
      <c r="QP387" s="29"/>
      <c r="QQ387" s="29"/>
      <c r="QR387" s="29"/>
      <c r="QS387" s="29"/>
      <c r="QT387" s="29"/>
      <c r="QU387" s="29"/>
      <c r="QV387" s="29"/>
      <c r="QW387" s="29"/>
      <c r="QX387" s="29"/>
      <c r="QY387" s="29"/>
      <c r="QZ387" s="29"/>
      <c r="RA387" s="29"/>
      <c r="RB387" s="29"/>
      <c r="RC387" s="29"/>
      <c r="RD387" s="29"/>
      <c r="RE387" s="29"/>
      <c r="RF387" s="29"/>
      <c r="RG387" s="29"/>
      <c r="RH387" s="29"/>
      <c r="RI387" s="29"/>
      <c r="RJ387" s="29"/>
      <c r="RK387" s="29"/>
      <c r="RL387" s="29"/>
      <c r="RM387" s="29"/>
      <c r="RN387" s="29"/>
      <c r="RO387" s="29"/>
      <c r="RP387" s="29"/>
      <c r="RQ387" s="29"/>
      <c r="RR387" s="29"/>
      <c r="RS387" s="29"/>
      <c r="RT387" s="29"/>
      <c r="RU387" s="29"/>
      <c r="RV387" s="29"/>
      <c r="RW387" s="29"/>
      <c r="RX387" s="29"/>
      <c r="RY387" s="29"/>
      <c r="RZ387" s="29"/>
      <c r="SA387" s="29"/>
      <c r="SB387" s="29"/>
      <c r="SC387" s="29"/>
      <c r="SD387" s="29"/>
      <c r="SE387" s="29"/>
      <c r="SF387" s="29"/>
      <c r="SG387" s="29"/>
      <c r="SH387" s="29"/>
      <c r="SI387" s="29"/>
      <c r="SJ387" s="29"/>
      <c r="SK387" s="29"/>
      <c r="SL387" s="29"/>
      <c r="SM387" s="29"/>
      <c r="SN387" s="29"/>
      <c r="SO387" s="29"/>
      <c r="SP387" s="29"/>
      <c r="SQ387" s="29"/>
      <c r="SR387" s="29"/>
      <c r="SS387" s="29"/>
      <c r="ST387" s="29"/>
      <c r="SU387" s="29"/>
      <c r="SV387" s="29"/>
      <c r="SW387" s="29"/>
      <c r="SX387" s="29"/>
      <c r="SY387" s="29"/>
      <c r="SZ387" s="29"/>
      <c r="TA387" s="29"/>
      <c r="TB387" s="29"/>
      <c r="TC387" s="29"/>
      <c r="TD387" s="29"/>
      <c r="TE387" s="29"/>
      <c r="TF387" s="29"/>
      <c r="TG387" s="29"/>
      <c r="TH387" s="29"/>
      <c r="TI387" s="29"/>
      <c r="TJ387" s="29"/>
      <c r="TK387" s="29"/>
      <c r="TL387" s="29"/>
      <c r="TM387" s="29"/>
      <c r="TN387" s="29"/>
      <c r="TO387" s="29"/>
      <c r="TP387" s="29"/>
      <c r="TQ387" s="29"/>
      <c r="TR387" s="29"/>
      <c r="TS387" s="29"/>
      <c r="TT387" s="29"/>
      <c r="TU387" s="29"/>
      <c r="TV387" s="29"/>
      <c r="TW387" s="29"/>
      <c r="TX387" s="29"/>
      <c r="TY387" s="29"/>
      <c r="TZ387" s="29"/>
      <c r="UA387" s="29"/>
      <c r="UB387" s="29"/>
      <c r="UC387" s="29"/>
      <c r="UD387" s="29"/>
      <c r="UE387" s="29"/>
      <c r="UF387" s="29"/>
      <c r="UG387" s="29"/>
      <c r="UH387" s="29"/>
      <c r="UI387" s="29"/>
      <c r="UJ387" s="29"/>
      <c r="UK387" s="29"/>
      <c r="UL387" s="29"/>
      <c r="UM387" s="29"/>
      <c r="UN387" s="29"/>
      <c r="UO387" s="29"/>
      <c r="UP387" s="29"/>
      <c r="UQ387" s="29"/>
      <c r="UR387" s="29"/>
      <c r="US387" s="29"/>
      <c r="UT387" s="29"/>
      <c r="UU387" s="29"/>
      <c r="UV387" s="29"/>
      <c r="UW387" s="29"/>
      <c r="UX387" s="29"/>
      <c r="UY387" s="29"/>
      <c r="UZ387" s="29"/>
      <c r="VA387" s="29"/>
      <c r="VB387" s="29"/>
      <c r="VC387" s="29"/>
      <c r="VD387" s="29"/>
      <c r="VE387" s="29"/>
      <c r="VF387" s="29"/>
      <c r="VG387" s="29"/>
      <c r="VH387" s="29"/>
      <c r="VI387" s="29"/>
      <c r="VJ387" s="29"/>
      <c r="VK387" s="29"/>
      <c r="VL387" s="29"/>
      <c r="VM387" s="29"/>
      <c r="VN387" s="29"/>
      <c r="VO387" s="29"/>
      <c r="VP387" s="29"/>
      <c r="VQ387" s="29"/>
      <c r="VR387" s="29"/>
      <c r="VS387" s="29"/>
      <c r="VT387" s="29"/>
      <c r="VU387" s="29"/>
    </row>
    <row r="388" spans="1:593" s="30" customFormat="1" ht="15.75" customHeight="1" x14ac:dyDescent="0.2">
      <c r="A388" s="49" t="s">
        <v>203</v>
      </c>
      <c r="B388" s="53" t="s">
        <v>1129</v>
      </c>
      <c r="C388" s="50" t="s">
        <v>105</v>
      </c>
      <c r="D388" s="24" t="s">
        <v>1160</v>
      </c>
      <c r="E388" s="24" t="s">
        <v>1161</v>
      </c>
      <c r="F388" s="24"/>
      <c r="G388" s="24"/>
      <c r="H388" s="24"/>
      <c r="I388" s="24"/>
      <c r="J388" s="24"/>
      <c r="K388" s="24"/>
      <c r="L388" s="27"/>
      <c r="M388" s="28"/>
      <c r="N388" s="28"/>
      <c r="O388" s="27"/>
      <c r="P388" s="27"/>
      <c r="Q388" s="33">
        <f t="shared" si="28"/>
        <v>63</v>
      </c>
      <c r="R388" s="34">
        <f t="shared" si="27"/>
        <v>22</v>
      </c>
      <c r="S388" s="28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7"/>
      <c r="BT388" s="27"/>
      <c r="BU388" s="27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>
        <v>63</v>
      </c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  <c r="QN388" s="29"/>
      <c r="QO388" s="29"/>
      <c r="QP388" s="29"/>
      <c r="QQ388" s="29"/>
      <c r="QR388" s="29"/>
      <c r="QS388" s="29"/>
      <c r="QT388" s="29"/>
      <c r="QU388" s="29"/>
      <c r="QV388" s="29"/>
      <c r="QW388" s="29"/>
      <c r="QX388" s="29"/>
      <c r="QY388" s="29"/>
      <c r="QZ388" s="29"/>
      <c r="RA388" s="29"/>
      <c r="RB388" s="29"/>
      <c r="RC388" s="29"/>
      <c r="RD388" s="29"/>
      <c r="RE388" s="29"/>
      <c r="RF388" s="29"/>
      <c r="RG388" s="29"/>
      <c r="RH388" s="29"/>
      <c r="RI388" s="29"/>
      <c r="RJ388" s="29"/>
      <c r="RK388" s="29"/>
      <c r="RL388" s="29"/>
      <c r="RM388" s="29"/>
      <c r="RN388" s="29"/>
      <c r="RO388" s="29"/>
      <c r="RP388" s="29"/>
      <c r="RQ388" s="29"/>
      <c r="RR388" s="29"/>
      <c r="RS388" s="29"/>
      <c r="RT388" s="29"/>
      <c r="RU388" s="29"/>
      <c r="RV388" s="29"/>
      <c r="RW388" s="29"/>
      <c r="RX388" s="29"/>
      <c r="RY388" s="29"/>
      <c r="RZ388" s="29"/>
      <c r="SA388" s="29"/>
      <c r="SB388" s="29"/>
      <c r="SC388" s="29"/>
      <c r="SD388" s="29"/>
      <c r="SE388" s="29"/>
      <c r="SF388" s="29"/>
      <c r="SG388" s="29"/>
      <c r="SH388" s="29"/>
      <c r="SI388" s="29"/>
      <c r="SJ388" s="29"/>
      <c r="SK388" s="29"/>
      <c r="SL388" s="29"/>
      <c r="SM388" s="29"/>
      <c r="SN388" s="29"/>
      <c r="SO388" s="29"/>
      <c r="SP388" s="29"/>
      <c r="SQ388" s="29"/>
      <c r="SR388" s="29"/>
      <c r="SS388" s="29"/>
      <c r="ST388" s="29"/>
      <c r="SU388" s="29"/>
      <c r="SV388" s="29"/>
      <c r="SW388" s="29"/>
      <c r="SX388" s="29"/>
      <c r="SY388" s="29"/>
      <c r="SZ388" s="29"/>
      <c r="TA388" s="29"/>
      <c r="TB388" s="29"/>
      <c r="TC388" s="29"/>
      <c r="TD388" s="29"/>
      <c r="TE388" s="29"/>
      <c r="TF388" s="29"/>
      <c r="TG388" s="29"/>
      <c r="TH388" s="29"/>
      <c r="TI388" s="29"/>
      <c r="TJ388" s="29"/>
      <c r="TK388" s="29"/>
      <c r="TL388" s="29"/>
      <c r="TM388" s="29"/>
      <c r="TN388" s="29"/>
      <c r="TO388" s="29"/>
      <c r="TP388" s="29"/>
      <c r="TQ388" s="29"/>
      <c r="TR388" s="29"/>
      <c r="TS388" s="29"/>
      <c r="TT388" s="29"/>
      <c r="TU388" s="29"/>
      <c r="TV388" s="29"/>
      <c r="TW388" s="29"/>
      <c r="TX388" s="29"/>
      <c r="TY388" s="29"/>
      <c r="TZ388" s="29"/>
      <c r="UA388" s="29"/>
      <c r="UB388" s="29"/>
      <c r="UC388" s="29"/>
      <c r="UD388" s="29"/>
      <c r="UE388" s="29"/>
      <c r="UF388" s="29"/>
      <c r="UG388" s="29"/>
      <c r="UH388" s="29"/>
      <c r="UI388" s="29"/>
      <c r="UJ388" s="29"/>
      <c r="UK388" s="29"/>
      <c r="UL388" s="29"/>
      <c r="UM388" s="29"/>
      <c r="UN388" s="29"/>
      <c r="UO388" s="29"/>
      <c r="UP388" s="29"/>
      <c r="UQ388" s="29"/>
      <c r="UR388" s="29"/>
      <c r="US388" s="29"/>
      <c r="UT388" s="29"/>
      <c r="UU388" s="29"/>
      <c r="UV388" s="29"/>
      <c r="UW388" s="29"/>
      <c r="UX388" s="29"/>
      <c r="UY388" s="29"/>
      <c r="UZ388" s="29"/>
      <c r="VA388" s="29"/>
      <c r="VB388" s="29"/>
      <c r="VC388" s="29"/>
      <c r="VD388" s="29"/>
      <c r="VE388" s="29"/>
      <c r="VF388" s="29"/>
      <c r="VG388" s="29"/>
      <c r="VH388" s="29"/>
      <c r="VI388" s="29"/>
      <c r="VJ388" s="29"/>
      <c r="VK388" s="29"/>
      <c r="VL388" s="29"/>
      <c r="VM388" s="29"/>
      <c r="VN388" s="29"/>
      <c r="VO388" s="29"/>
      <c r="VP388" s="29"/>
      <c r="VQ388" s="29"/>
      <c r="VR388" s="29"/>
      <c r="VS388" s="29"/>
      <c r="VT388" s="29"/>
      <c r="VU388" s="29"/>
    </row>
    <row r="389" spans="1:593" s="30" customFormat="1" ht="15.75" customHeight="1" x14ac:dyDescent="0.2">
      <c r="A389" s="25" t="s">
        <v>103</v>
      </c>
      <c r="B389" s="41" t="s">
        <v>1129</v>
      </c>
      <c r="C389" s="26" t="s">
        <v>105</v>
      </c>
      <c r="D389" s="24" t="s">
        <v>1162</v>
      </c>
      <c r="E389" s="24" t="s">
        <v>173</v>
      </c>
      <c r="F389" s="24"/>
      <c r="G389" s="24" t="s">
        <v>513</v>
      </c>
      <c r="H389" s="24" t="s">
        <v>116</v>
      </c>
      <c r="I389" s="25">
        <v>2</v>
      </c>
      <c r="J389" s="24" t="s">
        <v>514</v>
      </c>
      <c r="K389" s="24" t="s">
        <v>515</v>
      </c>
      <c r="L389" s="27">
        <v>999795105</v>
      </c>
      <c r="M389" s="28" t="s">
        <v>112</v>
      </c>
      <c r="N389" s="28"/>
      <c r="O389" s="27"/>
      <c r="P389" s="27"/>
      <c r="Q389" s="33">
        <f t="shared" si="28"/>
        <v>63</v>
      </c>
      <c r="R389" s="34">
        <f t="shared" si="27"/>
        <v>22</v>
      </c>
      <c r="S389" s="28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7"/>
      <c r="BT389" s="27"/>
      <c r="BU389" s="27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>
        <v>63</v>
      </c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</row>
    <row r="390" spans="1:593" s="30" customFormat="1" ht="15.75" customHeight="1" x14ac:dyDescent="0.2">
      <c r="A390" s="25" t="s">
        <v>103</v>
      </c>
      <c r="B390" s="41" t="s">
        <v>1129</v>
      </c>
      <c r="C390" s="26" t="s">
        <v>105</v>
      </c>
      <c r="D390" s="24" t="s">
        <v>1254</v>
      </c>
      <c r="E390" s="24" t="s">
        <v>1255</v>
      </c>
      <c r="F390" s="24"/>
      <c r="G390" s="24" t="s">
        <v>1256</v>
      </c>
      <c r="H390" s="24" t="s">
        <v>116</v>
      </c>
      <c r="I390" s="25">
        <v>2</v>
      </c>
      <c r="J390" s="24" t="s">
        <v>1257</v>
      </c>
      <c r="K390" s="24" t="s">
        <v>1258</v>
      </c>
      <c r="L390" s="27">
        <v>999863800</v>
      </c>
      <c r="M390" s="28" t="s">
        <v>112</v>
      </c>
      <c r="N390" s="28"/>
      <c r="O390" s="27"/>
      <c r="P390" s="27"/>
      <c r="Q390" s="33">
        <f t="shared" si="28"/>
        <v>60.48</v>
      </c>
      <c r="R390" s="34">
        <f t="shared" si="27"/>
        <v>24</v>
      </c>
      <c r="S390" s="28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7"/>
      <c r="BT390" s="27"/>
      <c r="BU390" s="27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>
        <v>60.48</v>
      </c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  <c r="QN390" s="29"/>
      <c r="QO390" s="29"/>
      <c r="QP390" s="29"/>
      <c r="QQ390" s="29"/>
      <c r="QR390" s="29"/>
      <c r="QS390" s="29"/>
      <c r="QT390" s="29"/>
      <c r="QU390" s="29"/>
      <c r="QV390" s="29"/>
      <c r="QW390" s="29"/>
      <c r="QX390" s="29"/>
      <c r="QY390" s="29"/>
      <c r="QZ390" s="29"/>
      <c r="RA390" s="29"/>
      <c r="RB390" s="29"/>
      <c r="RC390" s="29"/>
      <c r="RD390" s="29"/>
      <c r="RE390" s="29"/>
      <c r="RF390" s="29"/>
      <c r="RG390" s="29"/>
      <c r="RH390" s="29"/>
      <c r="RI390" s="29"/>
      <c r="RJ390" s="29"/>
      <c r="RK390" s="29"/>
      <c r="RL390" s="29"/>
      <c r="RM390" s="29"/>
      <c r="RN390" s="29"/>
      <c r="RO390" s="29"/>
      <c r="RP390" s="29"/>
      <c r="RQ390" s="29"/>
      <c r="RR390" s="29"/>
      <c r="RS390" s="29"/>
      <c r="RT390" s="29"/>
      <c r="RU390" s="29"/>
      <c r="RV390" s="29"/>
      <c r="RW390" s="29"/>
      <c r="RX390" s="29"/>
      <c r="RY390" s="29"/>
      <c r="RZ390" s="29"/>
      <c r="SA390" s="29"/>
      <c r="SB390" s="29"/>
      <c r="SC390" s="29"/>
      <c r="SD390" s="29"/>
      <c r="SE390" s="29"/>
      <c r="SF390" s="29"/>
      <c r="SG390" s="29"/>
      <c r="SH390" s="29"/>
      <c r="SI390" s="29"/>
      <c r="SJ390" s="29"/>
      <c r="SK390" s="29"/>
      <c r="SL390" s="29"/>
      <c r="SM390" s="29"/>
      <c r="SN390" s="29"/>
      <c r="SO390" s="29"/>
      <c r="SP390" s="29"/>
      <c r="SQ390" s="29"/>
      <c r="SR390" s="29"/>
      <c r="SS390" s="29"/>
      <c r="ST390" s="29"/>
      <c r="SU390" s="29"/>
      <c r="SV390" s="29"/>
      <c r="SW390" s="29"/>
      <c r="SX390" s="29"/>
      <c r="SY390" s="29"/>
      <c r="SZ390" s="29"/>
      <c r="TA390" s="29"/>
      <c r="TB390" s="29"/>
      <c r="TC390" s="29"/>
      <c r="TD390" s="29"/>
      <c r="TE390" s="29"/>
      <c r="TF390" s="29"/>
      <c r="TG390" s="29"/>
      <c r="TH390" s="29"/>
      <c r="TI390" s="29"/>
      <c r="TJ390" s="29"/>
      <c r="TK390" s="29"/>
      <c r="TL390" s="29"/>
      <c r="TM390" s="29"/>
      <c r="TN390" s="29"/>
      <c r="TO390" s="29"/>
      <c r="TP390" s="29"/>
      <c r="TQ390" s="29"/>
      <c r="TR390" s="29"/>
      <c r="TS390" s="29"/>
      <c r="TT390" s="29"/>
      <c r="TU390" s="29"/>
      <c r="TV390" s="29"/>
      <c r="TW390" s="29"/>
      <c r="TX390" s="29"/>
      <c r="TY390" s="29"/>
      <c r="TZ390" s="29"/>
      <c r="UA390" s="29"/>
      <c r="UB390" s="29"/>
      <c r="UC390" s="29"/>
      <c r="UD390" s="29"/>
      <c r="UE390" s="29"/>
      <c r="UF390" s="29"/>
      <c r="UG390" s="29"/>
      <c r="UH390" s="29"/>
      <c r="UI390" s="29"/>
      <c r="UJ390" s="29"/>
      <c r="UK390" s="29"/>
      <c r="UL390" s="29"/>
      <c r="UM390" s="29"/>
      <c r="UN390" s="29"/>
      <c r="UO390" s="29"/>
      <c r="UP390" s="29"/>
      <c r="UQ390" s="29"/>
      <c r="UR390" s="29"/>
      <c r="US390" s="29"/>
      <c r="UT390" s="29"/>
      <c r="UU390" s="29"/>
      <c r="UV390" s="29"/>
      <c r="UW390" s="29"/>
      <c r="UX390" s="29"/>
      <c r="UY390" s="29"/>
      <c r="UZ390" s="29"/>
      <c r="VA390" s="29"/>
      <c r="VB390" s="29"/>
      <c r="VC390" s="29"/>
      <c r="VD390" s="29"/>
      <c r="VE390" s="29"/>
      <c r="VF390" s="29"/>
      <c r="VG390" s="29"/>
      <c r="VH390" s="29"/>
      <c r="VI390" s="29"/>
      <c r="VJ390" s="29"/>
      <c r="VK390" s="29"/>
      <c r="VL390" s="29"/>
      <c r="VM390" s="29"/>
      <c r="VN390" s="29"/>
      <c r="VO390" s="29"/>
      <c r="VP390" s="29"/>
      <c r="VQ390" s="29"/>
      <c r="VR390" s="29"/>
      <c r="VS390" s="29"/>
      <c r="VT390" s="29"/>
      <c r="VU390" s="29"/>
    </row>
    <row r="391" spans="1:593" s="30" customFormat="1" ht="15.75" customHeight="1" x14ac:dyDescent="0.2">
      <c r="A391" s="25" t="s">
        <v>103</v>
      </c>
      <c r="B391" s="41" t="s">
        <v>1129</v>
      </c>
      <c r="C391" s="26" t="s">
        <v>105</v>
      </c>
      <c r="D391" s="24" t="s">
        <v>1163</v>
      </c>
      <c r="E391" s="24" t="s">
        <v>1164</v>
      </c>
      <c r="F391" s="24"/>
      <c r="G391" s="24" t="s">
        <v>361</v>
      </c>
      <c r="H391" s="24" t="s">
        <v>362</v>
      </c>
      <c r="I391" s="24">
        <v>1</v>
      </c>
      <c r="J391" s="24" t="s">
        <v>363</v>
      </c>
      <c r="K391" s="24" t="s">
        <v>1131</v>
      </c>
      <c r="L391" s="27">
        <v>999875059</v>
      </c>
      <c r="M391" s="28" t="s">
        <v>112</v>
      </c>
      <c r="N391" s="28"/>
      <c r="O391" s="27"/>
      <c r="P391" s="27"/>
      <c r="Q391" s="33">
        <f t="shared" si="28"/>
        <v>60</v>
      </c>
      <c r="R391" s="34">
        <f t="shared" si="27"/>
        <v>25</v>
      </c>
      <c r="S391" s="28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>
        <v>60</v>
      </c>
      <c r="BR391" s="29"/>
      <c r="BS391" s="27"/>
      <c r="BT391" s="27"/>
      <c r="BU391" s="27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  <c r="QN391" s="29"/>
      <c r="QO391" s="29"/>
      <c r="QP391" s="29"/>
      <c r="QQ391" s="29"/>
      <c r="QR391" s="29"/>
      <c r="QS391" s="29"/>
      <c r="QT391" s="29"/>
      <c r="QU391" s="29"/>
      <c r="QV391" s="29"/>
      <c r="QW391" s="29"/>
      <c r="QX391" s="29"/>
      <c r="QY391" s="29"/>
      <c r="QZ391" s="29"/>
      <c r="RA391" s="29"/>
      <c r="RB391" s="29"/>
      <c r="RC391" s="29"/>
      <c r="RD391" s="29"/>
      <c r="RE391" s="29"/>
      <c r="RF391" s="29"/>
      <c r="RG391" s="29"/>
      <c r="RH391" s="29"/>
      <c r="RI391" s="29"/>
      <c r="RJ391" s="29"/>
      <c r="RK391" s="29"/>
      <c r="RL391" s="29"/>
      <c r="RM391" s="29"/>
      <c r="RN391" s="29"/>
      <c r="RO391" s="29"/>
      <c r="RP391" s="29"/>
      <c r="RQ391" s="29"/>
      <c r="RR391" s="29"/>
      <c r="RS391" s="29"/>
      <c r="RT391" s="29"/>
      <c r="RU391" s="29"/>
      <c r="RV391" s="29"/>
      <c r="RW391" s="29"/>
      <c r="RX391" s="29"/>
      <c r="RY391" s="29"/>
      <c r="RZ391" s="29"/>
      <c r="SA391" s="29"/>
      <c r="SB391" s="29"/>
      <c r="SC391" s="29"/>
      <c r="SD391" s="29"/>
      <c r="SE391" s="29"/>
      <c r="SF391" s="29"/>
      <c r="SG391" s="29"/>
      <c r="SH391" s="29"/>
      <c r="SI391" s="29"/>
      <c r="SJ391" s="29"/>
      <c r="SK391" s="29"/>
      <c r="SL391" s="29"/>
      <c r="SM391" s="29"/>
      <c r="SN391" s="29"/>
      <c r="SO391" s="29"/>
      <c r="SP391" s="29"/>
      <c r="SQ391" s="29"/>
      <c r="SR391" s="29"/>
      <c r="SS391" s="29"/>
      <c r="ST391" s="29"/>
      <c r="SU391" s="29"/>
      <c r="SV391" s="29"/>
      <c r="SW391" s="29"/>
      <c r="SX391" s="29"/>
      <c r="SY391" s="29"/>
      <c r="SZ391" s="29"/>
      <c r="TA391" s="29"/>
      <c r="TB391" s="29"/>
      <c r="TC391" s="29"/>
      <c r="TD391" s="29"/>
      <c r="TE391" s="29"/>
      <c r="TF391" s="29"/>
      <c r="TG391" s="29"/>
      <c r="TH391" s="29"/>
      <c r="TI391" s="29"/>
      <c r="TJ391" s="29"/>
      <c r="TK391" s="29"/>
      <c r="TL391" s="29"/>
      <c r="TM391" s="29"/>
      <c r="TN391" s="29"/>
      <c r="TO391" s="29"/>
      <c r="TP391" s="29"/>
      <c r="TQ391" s="29"/>
      <c r="TR391" s="29"/>
      <c r="TS391" s="29"/>
      <c r="TT391" s="29"/>
      <c r="TU391" s="29"/>
      <c r="TV391" s="29"/>
      <c r="TW391" s="29"/>
      <c r="TX391" s="29"/>
      <c r="TY391" s="29"/>
      <c r="TZ391" s="29"/>
      <c r="UA391" s="29"/>
      <c r="UB391" s="29"/>
      <c r="UC391" s="29"/>
      <c r="UD391" s="29"/>
      <c r="UE391" s="29"/>
      <c r="UF391" s="29"/>
      <c r="UG391" s="29"/>
      <c r="UH391" s="29"/>
      <c r="UI391" s="29"/>
      <c r="UJ391" s="29"/>
      <c r="UK391" s="29"/>
      <c r="UL391" s="29"/>
      <c r="UM391" s="29"/>
      <c r="UN391" s="29"/>
      <c r="UO391" s="29"/>
      <c r="UP391" s="29"/>
      <c r="UQ391" s="29"/>
      <c r="UR391" s="29"/>
      <c r="US391" s="29"/>
      <c r="UT391" s="29"/>
      <c r="UU391" s="29"/>
      <c r="UV391" s="29"/>
      <c r="UW391" s="29"/>
      <c r="UX391" s="29"/>
      <c r="UY391" s="29"/>
      <c r="UZ391" s="29"/>
      <c r="VA391" s="29"/>
      <c r="VB391" s="29"/>
      <c r="VC391" s="29"/>
      <c r="VD391" s="29"/>
      <c r="VE391" s="29"/>
      <c r="VF391" s="29"/>
      <c r="VG391" s="29"/>
      <c r="VH391" s="29"/>
      <c r="VI391" s="29"/>
      <c r="VJ391" s="29"/>
      <c r="VK391" s="29"/>
      <c r="VL391" s="29"/>
      <c r="VM391" s="29"/>
      <c r="VN391" s="29"/>
      <c r="VO391" s="29"/>
      <c r="VP391" s="29"/>
      <c r="VQ391" s="29"/>
      <c r="VR391" s="29"/>
      <c r="VS391" s="29"/>
      <c r="VT391" s="29"/>
      <c r="VU391" s="29"/>
    </row>
    <row r="392" spans="1:593" s="30" customFormat="1" ht="15.75" customHeight="1" x14ac:dyDescent="0.2">
      <c r="A392" s="25" t="s">
        <v>103</v>
      </c>
      <c r="B392" s="41" t="s">
        <v>1129</v>
      </c>
      <c r="C392" s="26" t="s">
        <v>105</v>
      </c>
      <c r="D392" s="15" t="s">
        <v>307</v>
      </c>
      <c r="E392" s="15" t="s">
        <v>3788</v>
      </c>
      <c r="F392" s="24"/>
      <c r="G392" s="24"/>
      <c r="H392" s="24"/>
      <c r="I392" s="25"/>
      <c r="J392" s="24"/>
      <c r="K392" s="24"/>
      <c r="L392" s="27"/>
      <c r="M392" s="28"/>
      <c r="N392" s="28"/>
      <c r="O392" s="27"/>
      <c r="P392" s="27"/>
      <c r="Q392" s="33">
        <f t="shared" si="28"/>
        <v>60</v>
      </c>
      <c r="R392" s="34">
        <f t="shared" si="27"/>
        <v>25</v>
      </c>
      <c r="S392" s="28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7"/>
      <c r="BT392" s="27"/>
      <c r="BU392" s="27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>
        <v>60</v>
      </c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  <c r="QN392" s="29"/>
      <c r="QO392" s="29"/>
      <c r="QP392" s="29"/>
      <c r="QQ392" s="29"/>
      <c r="QR392" s="29"/>
      <c r="QS392" s="29"/>
      <c r="QT392" s="29"/>
      <c r="QU392" s="29"/>
      <c r="QV392" s="29"/>
      <c r="QW392" s="29"/>
      <c r="QX392" s="29"/>
      <c r="QY392" s="29"/>
      <c r="QZ392" s="29"/>
      <c r="RA392" s="29"/>
      <c r="RB392" s="29"/>
      <c r="RC392" s="29"/>
      <c r="RD392" s="29"/>
      <c r="RE392" s="29"/>
      <c r="RF392" s="29"/>
      <c r="RG392" s="29"/>
      <c r="RH392" s="29"/>
      <c r="RI392" s="29"/>
      <c r="RJ392" s="29"/>
      <c r="RK392" s="29"/>
      <c r="RL392" s="29"/>
      <c r="RM392" s="29"/>
      <c r="RN392" s="29"/>
      <c r="RO392" s="29"/>
      <c r="RP392" s="29"/>
      <c r="RQ392" s="29"/>
      <c r="RR392" s="29"/>
      <c r="RS392" s="29"/>
      <c r="RT392" s="29"/>
      <c r="RU392" s="29"/>
      <c r="RV392" s="29"/>
      <c r="RW392" s="29"/>
      <c r="RX392" s="29"/>
      <c r="RY392" s="29"/>
      <c r="RZ392" s="29"/>
      <c r="SA392" s="29"/>
      <c r="SB392" s="29"/>
      <c r="SC392" s="29"/>
      <c r="SD392" s="29"/>
      <c r="SE392" s="29"/>
      <c r="SF392" s="29"/>
      <c r="SG392" s="29"/>
      <c r="SH392" s="29"/>
      <c r="SI392" s="29"/>
      <c r="SJ392" s="29"/>
      <c r="SK392" s="29"/>
      <c r="SL392" s="29"/>
      <c r="SM392" s="29"/>
      <c r="SN392" s="29"/>
      <c r="SO392" s="29"/>
      <c r="SP392" s="29"/>
      <c r="SQ392" s="29"/>
      <c r="SR392" s="29"/>
      <c r="SS392" s="29"/>
      <c r="ST392" s="29"/>
      <c r="SU392" s="29"/>
      <c r="SV392" s="29"/>
      <c r="SW392" s="29"/>
      <c r="SX392" s="29"/>
      <c r="SY392" s="29"/>
      <c r="SZ392" s="29"/>
      <c r="TA392" s="29"/>
      <c r="TB392" s="29"/>
      <c r="TC392" s="29"/>
      <c r="TD392" s="29"/>
      <c r="TE392" s="29"/>
      <c r="TF392" s="29"/>
      <c r="TG392" s="29"/>
      <c r="TH392" s="29"/>
      <c r="TI392" s="29"/>
      <c r="TJ392" s="29"/>
      <c r="TK392" s="29"/>
      <c r="TL392" s="29"/>
      <c r="TM392" s="29"/>
      <c r="TN392" s="29"/>
      <c r="TO392" s="29"/>
      <c r="TP392" s="29"/>
      <c r="TQ392" s="29"/>
      <c r="TR392" s="29"/>
      <c r="TS392" s="29"/>
      <c r="TT392" s="29"/>
      <c r="TU392" s="29"/>
      <c r="TV392" s="29"/>
      <c r="TW392" s="29"/>
      <c r="TX392" s="29"/>
      <c r="TY392" s="29"/>
      <c r="TZ392" s="29"/>
      <c r="UA392" s="29"/>
      <c r="UB392" s="29"/>
      <c r="UC392" s="29"/>
      <c r="UD392" s="29"/>
      <c r="UE392" s="29"/>
      <c r="UF392" s="29"/>
      <c r="UG392" s="29"/>
      <c r="UH392" s="29"/>
      <c r="UI392" s="29"/>
      <c r="UJ392" s="29"/>
      <c r="UK392" s="29"/>
      <c r="UL392" s="29"/>
      <c r="UM392" s="29"/>
      <c r="UN392" s="29"/>
      <c r="UO392" s="29"/>
      <c r="UP392" s="29"/>
      <c r="UQ392" s="29"/>
      <c r="UR392" s="29"/>
      <c r="US392" s="29"/>
      <c r="UT392" s="29"/>
      <c r="UU392" s="29"/>
      <c r="UV392" s="29"/>
      <c r="UW392" s="29"/>
      <c r="UX392" s="29"/>
      <c r="UY392" s="29"/>
      <c r="UZ392" s="29"/>
      <c r="VA392" s="29"/>
      <c r="VB392" s="29"/>
      <c r="VC392" s="29"/>
      <c r="VD392" s="29"/>
      <c r="VE392" s="29"/>
      <c r="VF392" s="29"/>
      <c r="VG392" s="29"/>
      <c r="VH392" s="29"/>
      <c r="VI392" s="29"/>
      <c r="VJ392" s="29"/>
      <c r="VK392" s="29"/>
      <c r="VL392" s="29"/>
      <c r="VM392" s="29"/>
      <c r="VN392" s="29"/>
      <c r="VO392" s="29"/>
      <c r="VP392" s="29"/>
      <c r="VQ392" s="29"/>
      <c r="VR392" s="29"/>
      <c r="VS392" s="29"/>
      <c r="VT392" s="29"/>
      <c r="VU392" s="29"/>
    </row>
    <row r="393" spans="1:593" s="30" customFormat="1" ht="15.75" customHeight="1" x14ac:dyDescent="0.2">
      <c r="A393" s="25" t="s">
        <v>103</v>
      </c>
      <c r="B393" s="41" t="s">
        <v>1129</v>
      </c>
      <c r="C393" s="26" t="s">
        <v>105</v>
      </c>
      <c r="D393" s="24" t="s">
        <v>1165</v>
      </c>
      <c r="E393" s="24" t="s">
        <v>1034</v>
      </c>
      <c r="F393" s="31"/>
      <c r="G393" s="24"/>
      <c r="H393" s="24"/>
      <c r="I393" s="24"/>
      <c r="J393" s="24"/>
      <c r="K393" s="24"/>
      <c r="L393" s="27"/>
      <c r="M393" s="28"/>
      <c r="N393" s="28"/>
      <c r="O393" s="27"/>
      <c r="P393" s="27"/>
      <c r="Q393" s="33">
        <f t="shared" si="28"/>
        <v>60</v>
      </c>
      <c r="R393" s="34">
        <f t="shared" si="27"/>
        <v>25</v>
      </c>
      <c r="S393" s="28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>
        <v>60</v>
      </c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7"/>
      <c r="BT393" s="27"/>
      <c r="BU393" s="27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</row>
    <row r="394" spans="1:593" s="30" customFormat="1" ht="15.75" customHeight="1" x14ac:dyDescent="0.2">
      <c r="A394" s="25" t="s">
        <v>103</v>
      </c>
      <c r="B394" s="41" t="s">
        <v>1129</v>
      </c>
      <c r="C394" s="26" t="s">
        <v>105</v>
      </c>
      <c r="D394" s="24" t="s">
        <v>340</v>
      </c>
      <c r="E394" s="24" t="s">
        <v>3662</v>
      </c>
      <c r="F394" s="31"/>
      <c r="G394" s="24"/>
      <c r="H394" s="24"/>
      <c r="I394" s="25"/>
      <c r="J394" s="24"/>
      <c r="K394" s="24"/>
      <c r="L394" s="27"/>
      <c r="M394" s="28"/>
      <c r="N394" s="28"/>
      <c r="O394" s="27"/>
      <c r="P394" s="27"/>
      <c r="Q394" s="33">
        <f t="shared" si="28"/>
        <v>60</v>
      </c>
      <c r="R394" s="34">
        <f t="shared" si="27"/>
        <v>25</v>
      </c>
      <c r="S394" s="28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7"/>
      <c r="BT394" s="27"/>
      <c r="BU394" s="27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>
        <v>60</v>
      </c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  <c r="QN394" s="29"/>
      <c r="QO394" s="29"/>
      <c r="QP394" s="29"/>
      <c r="QQ394" s="29"/>
      <c r="QR394" s="29"/>
      <c r="QS394" s="29"/>
      <c r="QT394" s="29"/>
      <c r="QU394" s="29"/>
      <c r="QV394" s="29"/>
      <c r="QW394" s="29"/>
      <c r="QX394" s="29"/>
      <c r="QY394" s="29"/>
      <c r="QZ394" s="29"/>
      <c r="RA394" s="29"/>
      <c r="RB394" s="29"/>
      <c r="RC394" s="29"/>
      <c r="RD394" s="29"/>
      <c r="RE394" s="29"/>
      <c r="RF394" s="29"/>
      <c r="RG394" s="29"/>
      <c r="RH394" s="29"/>
      <c r="RI394" s="29"/>
      <c r="RJ394" s="29"/>
      <c r="RK394" s="29"/>
      <c r="RL394" s="29"/>
      <c r="RM394" s="29"/>
      <c r="RN394" s="29"/>
      <c r="RO394" s="29"/>
      <c r="RP394" s="29"/>
      <c r="RQ394" s="29"/>
      <c r="RR394" s="29"/>
      <c r="RS394" s="29"/>
      <c r="RT394" s="29"/>
      <c r="RU394" s="29"/>
      <c r="RV394" s="29"/>
      <c r="RW394" s="29"/>
      <c r="RX394" s="29"/>
      <c r="RY394" s="29"/>
      <c r="RZ394" s="29"/>
      <c r="SA394" s="29"/>
      <c r="SB394" s="29"/>
      <c r="SC394" s="29"/>
      <c r="SD394" s="29"/>
      <c r="SE394" s="29"/>
      <c r="SF394" s="29"/>
      <c r="SG394" s="29"/>
      <c r="SH394" s="29"/>
      <c r="SI394" s="29"/>
      <c r="SJ394" s="29"/>
      <c r="SK394" s="29"/>
      <c r="SL394" s="29"/>
      <c r="SM394" s="29"/>
      <c r="SN394" s="29"/>
      <c r="SO394" s="29"/>
      <c r="SP394" s="29"/>
      <c r="SQ394" s="29"/>
      <c r="SR394" s="29"/>
      <c r="SS394" s="29"/>
      <c r="ST394" s="29"/>
      <c r="SU394" s="29"/>
      <c r="SV394" s="29"/>
      <c r="SW394" s="29"/>
      <c r="SX394" s="29"/>
      <c r="SY394" s="29"/>
      <c r="SZ394" s="29"/>
      <c r="TA394" s="29"/>
      <c r="TB394" s="29"/>
      <c r="TC394" s="29"/>
      <c r="TD394" s="29"/>
      <c r="TE394" s="29"/>
      <c r="TF394" s="29"/>
      <c r="TG394" s="29"/>
      <c r="TH394" s="29"/>
      <c r="TI394" s="29"/>
      <c r="TJ394" s="29"/>
      <c r="TK394" s="29"/>
      <c r="TL394" s="29"/>
      <c r="TM394" s="29"/>
      <c r="TN394" s="29"/>
      <c r="TO394" s="29"/>
      <c r="TP394" s="29"/>
      <c r="TQ394" s="29"/>
      <c r="TR394" s="29"/>
      <c r="TS394" s="29"/>
      <c r="TT394" s="29"/>
      <c r="TU394" s="29"/>
      <c r="TV394" s="29"/>
      <c r="TW394" s="29"/>
      <c r="TX394" s="29"/>
      <c r="TY394" s="29"/>
      <c r="TZ394" s="29"/>
      <c r="UA394" s="29"/>
      <c r="UB394" s="29"/>
      <c r="UC394" s="29"/>
      <c r="UD394" s="29"/>
      <c r="UE394" s="29"/>
      <c r="UF394" s="29"/>
      <c r="UG394" s="29"/>
      <c r="UH394" s="29"/>
      <c r="UI394" s="29"/>
      <c r="UJ394" s="29"/>
      <c r="UK394" s="29"/>
      <c r="UL394" s="29"/>
      <c r="UM394" s="29"/>
      <c r="UN394" s="29"/>
      <c r="UO394" s="29"/>
      <c r="UP394" s="29"/>
      <c r="UQ394" s="29"/>
      <c r="UR394" s="29"/>
      <c r="US394" s="29"/>
      <c r="UT394" s="29"/>
      <c r="UU394" s="29"/>
      <c r="UV394" s="29"/>
      <c r="UW394" s="29"/>
      <c r="UX394" s="29"/>
      <c r="UY394" s="29"/>
      <c r="UZ394" s="29"/>
      <c r="VA394" s="29"/>
      <c r="VB394" s="29"/>
      <c r="VC394" s="29"/>
      <c r="VD394" s="29"/>
      <c r="VE394" s="29"/>
      <c r="VF394" s="29"/>
      <c r="VG394" s="29"/>
      <c r="VH394" s="29"/>
      <c r="VI394" s="29"/>
      <c r="VJ394" s="29"/>
      <c r="VK394" s="29"/>
      <c r="VL394" s="29"/>
      <c r="VM394" s="29"/>
      <c r="VN394" s="29"/>
      <c r="VO394" s="29"/>
      <c r="VP394" s="29"/>
      <c r="VQ394" s="29"/>
      <c r="VR394" s="29"/>
      <c r="VS394" s="29"/>
      <c r="VT394" s="29"/>
      <c r="VU394" s="29"/>
    </row>
    <row r="395" spans="1:593" s="30" customFormat="1" ht="15.75" customHeight="1" x14ac:dyDescent="0.2">
      <c r="A395" s="54" t="s">
        <v>203</v>
      </c>
      <c r="B395" s="53" t="s">
        <v>1129</v>
      </c>
      <c r="C395" s="50" t="s">
        <v>105</v>
      </c>
      <c r="D395" s="24" t="s">
        <v>1167</v>
      </c>
      <c r="E395" s="24" t="s">
        <v>1168</v>
      </c>
      <c r="F395" s="24"/>
      <c r="G395" s="24"/>
      <c r="H395" s="24"/>
      <c r="I395" s="25"/>
      <c r="J395" s="24"/>
      <c r="K395" s="24"/>
      <c r="L395" s="27"/>
      <c r="M395" s="28"/>
      <c r="N395" s="28"/>
      <c r="O395" s="27"/>
      <c r="P395" s="27"/>
      <c r="Q395" s="33">
        <f t="shared" si="28"/>
        <v>60</v>
      </c>
      <c r="R395" s="34">
        <f t="shared" si="27"/>
        <v>25</v>
      </c>
      <c r="S395" s="28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7"/>
      <c r="BT395" s="27"/>
      <c r="BU395" s="27"/>
      <c r="BV395" s="29"/>
      <c r="BW395" s="29"/>
      <c r="BX395" s="29">
        <v>60</v>
      </c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  <c r="QN395" s="29"/>
      <c r="QO395" s="29"/>
      <c r="QP395" s="29"/>
      <c r="QQ395" s="29"/>
      <c r="QR395" s="29"/>
      <c r="QS395" s="29"/>
      <c r="QT395" s="29"/>
      <c r="QU395" s="29"/>
      <c r="QV395" s="29"/>
      <c r="QW395" s="29"/>
      <c r="QX395" s="29"/>
      <c r="QY395" s="29"/>
      <c r="QZ395" s="29"/>
      <c r="RA395" s="29"/>
      <c r="RB395" s="29"/>
      <c r="RC395" s="29"/>
      <c r="RD395" s="29"/>
      <c r="RE395" s="29"/>
      <c r="RF395" s="29"/>
      <c r="RG395" s="29"/>
      <c r="RH395" s="29"/>
      <c r="RI395" s="29"/>
      <c r="RJ395" s="29"/>
      <c r="RK395" s="29"/>
      <c r="RL395" s="29"/>
      <c r="RM395" s="29"/>
      <c r="RN395" s="29"/>
      <c r="RO395" s="29"/>
      <c r="RP395" s="29"/>
      <c r="RQ395" s="29"/>
      <c r="RR395" s="29"/>
      <c r="RS395" s="29"/>
      <c r="RT395" s="29"/>
      <c r="RU395" s="29"/>
      <c r="RV395" s="29"/>
      <c r="RW395" s="29"/>
      <c r="RX395" s="29"/>
      <c r="RY395" s="29"/>
      <c r="RZ395" s="29"/>
      <c r="SA395" s="29"/>
      <c r="SB395" s="29"/>
      <c r="SC395" s="29"/>
      <c r="SD395" s="29"/>
      <c r="SE395" s="29"/>
      <c r="SF395" s="29"/>
      <c r="SG395" s="29"/>
      <c r="SH395" s="29"/>
      <c r="SI395" s="29"/>
      <c r="SJ395" s="29"/>
      <c r="SK395" s="29"/>
      <c r="SL395" s="29"/>
      <c r="SM395" s="29"/>
      <c r="SN395" s="29"/>
      <c r="SO395" s="29"/>
      <c r="SP395" s="29"/>
      <c r="SQ395" s="29"/>
      <c r="SR395" s="29"/>
      <c r="SS395" s="29"/>
      <c r="ST395" s="29"/>
      <c r="SU395" s="29"/>
      <c r="SV395" s="29"/>
      <c r="SW395" s="29"/>
      <c r="SX395" s="29"/>
      <c r="SY395" s="29"/>
      <c r="SZ395" s="29"/>
      <c r="TA395" s="29"/>
      <c r="TB395" s="29"/>
      <c r="TC395" s="29"/>
      <c r="TD395" s="29"/>
      <c r="TE395" s="29"/>
      <c r="TF395" s="29"/>
      <c r="TG395" s="29"/>
      <c r="TH395" s="29"/>
      <c r="TI395" s="29"/>
      <c r="TJ395" s="29"/>
      <c r="TK395" s="29"/>
      <c r="TL395" s="29"/>
      <c r="TM395" s="29"/>
      <c r="TN395" s="29"/>
      <c r="TO395" s="29"/>
      <c r="TP395" s="29"/>
      <c r="TQ395" s="29"/>
      <c r="TR395" s="29"/>
      <c r="TS395" s="29"/>
      <c r="TT395" s="29"/>
      <c r="TU395" s="29"/>
      <c r="TV395" s="29"/>
      <c r="TW395" s="29"/>
      <c r="TX395" s="29"/>
      <c r="TY395" s="29"/>
      <c r="TZ395" s="29"/>
      <c r="UA395" s="29"/>
      <c r="UB395" s="29"/>
      <c r="UC395" s="29"/>
      <c r="UD395" s="29"/>
      <c r="UE395" s="29"/>
      <c r="UF395" s="29"/>
      <c r="UG395" s="29"/>
      <c r="UH395" s="29"/>
      <c r="UI395" s="29"/>
      <c r="UJ395" s="29"/>
      <c r="UK395" s="29"/>
      <c r="UL395" s="29"/>
      <c r="UM395" s="29"/>
      <c r="UN395" s="29"/>
      <c r="UO395" s="29"/>
      <c r="UP395" s="29"/>
      <c r="UQ395" s="29"/>
      <c r="UR395" s="29"/>
      <c r="US395" s="29"/>
      <c r="UT395" s="29"/>
      <c r="UU395" s="29"/>
      <c r="UV395" s="29"/>
      <c r="UW395" s="29"/>
      <c r="UX395" s="29"/>
      <c r="UY395" s="29"/>
      <c r="UZ395" s="29"/>
      <c r="VA395" s="29"/>
      <c r="VB395" s="29"/>
      <c r="VC395" s="29"/>
      <c r="VD395" s="29"/>
      <c r="VE395" s="29"/>
      <c r="VF395" s="29"/>
      <c r="VG395" s="29"/>
      <c r="VH395" s="29"/>
      <c r="VI395" s="29"/>
      <c r="VJ395" s="29"/>
      <c r="VK395" s="29"/>
      <c r="VL395" s="29"/>
      <c r="VM395" s="29"/>
      <c r="VN395" s="29"/>
      <c r="VO395" s="29"/>
      <c r="VP395" s="29"/>
      <c r="VQ395" s="29"/>
      <c r="VR395" s="29"/>
      <c r="VS395" s="29"/>
      <c r="VT395" s="29"/>
      <c r="VU395" s="29"/>
    </row>
    <row r="396" spans="1:593" s="30" customFormat="1" ht="15.75" customHeight="1" x14ac:dyDescent="0.2">
      <c r="A396" s="25" t="s">
        <v>103</v>
      </c>
      <c r="B396" s="41" t="s">
        <v>1129</v>
      </c>
      <c r="C396" s="26" t="s">
        <v>105</v>
      </c>
      <c r="D396" s="24" t="s">
        <v>531</v>
      </c>
      <c r="E396" s="24" t="s">
        <v>1169</v>
      </c>
      <c r="F396" s="31">
        <v>36934</v>
      </c>
      <c r="G396" s="24" t="s">
        <v>1170</v>
      </c>
      <c r="H396" s="24" t="s">
        <v>1171</v>
      </c>
      <c r="I396" s="24">
        <v>2</v>
      </c>
      <c r="J396" s="55" t="s">
        <v>1172</v>
      </c>
      <c r="K396" s="24" t="s">
        <v>1173</v>
      </c>
      <c r="L396" s="27">
        <v>999901601</v>
      </c>
      <c r="M396" s="28" t="s">
        <v>112</v>
      </c>
      <c r="N396" s="28"/>
      <c r="O396" s="27"/>
      <c r="P396" s="27"/>
      <c r="Q396" s="33">
        <f t="shared" si="28"/>
        <v>60</v>
      </c>
      <c r="R396" s="34">
        <f t="shared" si="27"/>
        <v>25</v>
      </c>
      <c r="S396" s="28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>
        <v>60</v>
      </c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7"/>
      <c r="BT396" s="27"/>
      <c r="BU396" s="27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</row>
    <row r="397" spans="1:593" s="30" customFormat="1" ht="15.75" customHeight="1" x14ac:dyDescent="0.2">
      <c r="A397" s="25" t="s">
        <v>103</v>
      </c>
      <c r="B397" s="41" t="s">
        <v>1129</v>
      </c>
      <c r="C397" s="26" t="s">
        <v>105</v>
      </c>
      <c r="D397" s="24" t="s">
        <v>1174</v>
      </c>
      <c r="E397" s="24" t="s">
        <v>1175</v>
      </c>
      <c r="F397" s="31">
        <v>36979</v>
      </c>
      <c r="G397" s="24" t="s">
        <v>381</v>
      </c>
      <c r="H397" s="24" t="s">
        <v>382</v>
      </c>
      <c r="I397" s="24">
        <v>3</v>
      </c>
      <c r="J397" s="24" t="s">
        <v>383</v>
      </c>
      <c r="K397" s="24" t="s">
        <v>384</v>
      </c>
      <c r="L397" s="27">
        <v>999848749</v>
      </c>
      <c r="M397" s="28" t="s">
        <v>112</v>
      </c>
      <c r="N397" s="28"/>
      <c r="O397" s="27"/>
      <c r="P397" s="27"/>
      <c r="Q397" s="33">
        <f t="shared" si="28"/>
        <v>60</v>
      </c>
      <c r="R397" s="34">
        <f t="shared" si="27"/>
        <v>25</v>
      </c>
      <c r="S397" s="28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>
        <v>60</v>
      </c>
      <c r="BM397" s="29"/>
      <c r="BN397" s="29"/>
      <c r="BO397" s="29"/>
      <c r="BP397" s="29"/>
      <c r="BQ397" s="29"/>
      <c r="BR397" s="29"/>
      <c r="BS397" s="27"/>
      <c r="BT397" s="27"/>
      <c r="BU397" s="27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</row>
    <row r="398" spans="1:593" s="30" customFormat="1" ht="15.75" customHeight="1" x14ac:dyDescent="0.2">
      <c r="A398" s="25" t="s">
        <v>103</v>
      </c>
      <c r="B398" s="41" t="s">
        <v>1129</v>
      </c>
      <c r="C398" s="26" t="s">
        <v>105</v>
      </c>
      <c r="D398" s="24" t="s">
        <v>1176</v>
      </c>
      <c r="E398" s="24" t="s">
        <v>1177</v>
      </c>
      <c r="F398" s="24"/>
      <c r="G398" s="24" t="s">
        <v>356</v>
      </c>
      <c r="H398" s="24" t="s">
        <v>139</v>
      </c>
      <c r="I398" s="24">
        <v>8</v>
      </c>
      <c r="J398" s="24" t="s">
        <v>713</v>
      </c>
      <c r="K398" s="24" t="s">
        <v>475</v>
      </c>
      <c r="L398" s="27">
        <v>999779930</v>
      </c>
      <c r="M398" s="28" t="s">
        <v>112</v>
      </c>
      <c r="N398" s="28"/>
      <c r="O398" s="27"/>
      <c r="P398" s="27"/>
      <c r="Q398" s="33">
        <f t="shared" si="28"/>
        <v>47.7</v>
      </c>
      <c r="R398" s="34">
        <f t="shared" si="27"/>
        <v>32</v>
      </c>
      <c r="S398" s="28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7"/>
      <c r="BT398" s="27"/>
      <c r="BU398" s="27"/>
      <c r="BV398" s="29"/>
      <c r="BW398" s="29"/>
      <c r="BX398" s="29"/>
      <c r="BY398" s="29"/>
      <c r="BZ398" s="29"/>
      <c r="CA398" s="29">
        <v>47.7</v>
      </c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  <c r="QN398" s="29"/>
      <c r="QO398" s="29"/>
      <c r="QP398" s="29"/>
      <c r="QQ398" s="29"/>
      <c r="QR398" s="29"/>
      <c r="QS398" s="29"/>
      <c r="QT398" s="29"/>
      <c r="QU398" s="29"/>
      <c r="QV398" s="29"/>
      <c r="QW398" s="29"/>
      <c r="QX398" s="29"/>
      <c r="QY398" s="29"/>
      <c r="QZ398" s="29"/>
      <c r="RA398" s="29"/>
      <c r="RB398" s="29"/>
      <c r="RC398" s="29"/>
      <c r="RD398" s="29"/>
      <c r="RE398" s="29"/>
      <c r="RF398" s="29"/>
      <c r="RG398" s="29"/>
      <c r="RH398" s="29"/>
      <c r="RI398" s="29"/>
      <c r="RJ398" s="29"/>
      <c r="RK398" s="29"/>
      <c r="RL398" s="29"/>
      <c r="RM398" s="29"/>
      <c r="RN398" s="29"/>
      <c r="RO398" s="29"/>
      <c r="RP398" s="29"/>
      <c r="RQ398" s="29"/>
      <c r="RR398" s="29"/>
      <c r="RS398" s="29"/>
      <c r="RT398" s="29"/>
      <c r="RU398" s="29"/>
      <c r="RV398" s="29"/>
      <c r="RW398" s="29"/>
      <c r="RX398" s="29"/>
      <c r="RY398" s="29"/>
      <c r="RZ398" s="29"/>
      <c r="SA398" s="29"/>
      <c r="SB398" s="29"/>
      <c r="SC398" s="29"/>
      <c r="SD398" s="29"/>
      <c r="SE398" s="29"/>
      <c r="SF398" s="29"/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  <c r="VQ398" s="29"/>
      <c r="VR398" s="29"/>
      <c r="VS398" s="29"/>
      <c r="VT398" s="29"/>
      <c r="VU398" s="29"/>
    </row>
    <row r="399" spans="1:593" s="30" customFormat="1" ht="15.75" customHeight="1" x14ac:dyDescent="0.2">
      <c r="A399" s="63" t="s">
        <v>203</v>
      </c>
      <c r="B399" s="64" t="s">
        <v>1129</v>
      </c>
      <c r="C399" s="62" t="s">
        <v>105</v>
      </c>
      <c r="D399" s="62" t="s">
        <v>3789</v>
      </c>
      <c r="E399" s="62" t="s">
        <v>3790</v>
      </c>
      <c r="F399" s="24"/>
      <c r="G399" s="24"/>
      <c r="H399" s="24"/>
      <c r="I399" s="24"/>
      <c r="J399" s="24"/>
      <c r="K399" s="24"/>
      <c r="L399" s="27"/>
      <c r="M399" s="28"/>
      <c r="N399" s="28"/>
      <c r="O399" s="27"/>
      <c r="P399" s="27"/>
      <c r="Q399" s="33">
        <f t="shared" si="28"/>
        <v>47.7</v>
      </c>
      <c r="R399" s="34">
        <f t="shared" ref="R399:R430" si="29">RANK(Q399,$Q$367:$Q$477)</f>
        <v>32</v>
      </c>
      <c r="S399" s="28"/>
      <c r="T399" s="27"/>
      <c r="U399" s="29"/>
      <c r="V399" s="29"/>
      <c r="W399" s="27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7"/>
      <c r="BT399" s="27"/>
      <c r="BU399" s="27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>
        <v>47.7</v>
      </c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  <c r="QN399" s="29"/>
      <c r="QO399" s="29"/>
      <c r="QP399" s="29"/>
      <c r="QQ399" s="29"/>
      <c r="QR399" s="29"/>
      <c r="QS399" s="29"/>
      <c r="QT399" s="29"/>
      <c r="QU399" s="29"/>
      <c r="QV399" s="29"/>
      <c r="QW399" s="29"/>
      <c r="QX399" s="29"/>
      <c r="QY399" s="29"/>
      <c r="QZ399" s="29"/>
      <c r="RA399" s="29"/>
      <c r="RB399" s="29"/>
      <c r="RC399" s="29"/>
      <c r="RD399" s="29"/>
      <c r="RE399" s="29"/>
      <c r="RF399" s="29"/>
      <c r="RG399" s="29"/>
      <c r="RH399" s="29"/>
      <c r="RI399" s="29"/>
      <c r="RJ399" s="29"/>
      <c r="RK399" s="29"/>
      <c r="RL399" s="29"/>
      <c r="RM399" s="29"/>
      <c r="RN399" s="29"/>
      <c r="RO399" s="29"/>
      <c r="RP399" s="29"/>
      <c r="RQ399" s="29"/>
      <c r="RR399" s="29"/>
      <c r="RS399" s="29"/>
      <c r="RT399" s="29"/>
      <c r="RU399" s="29"/>
      <c r="RV399" s="29"/>
      <c r="RW399" s="29"/>
      <c r="RX399" s="29"/>
      <c r="RY399" s="29"/>
      <c r="RZ399" s="29"/>
      <c r="SA399" s="29"/>
      <c r="SB399" s="29"/>
      <c r="SC399" s="29"/>
      <c r="SD399" s="29"/>
      <c r="SE399" s="29"/>
      <c r="SF399" s="29"/>
      <c r="SG399" s="29"/>
      <c r="SH399" s="29"/>
      <c r="SI399" s="29"/>
      <c r="SJ399" s="29"/>
      <c r="SK399" s="29"/>
      <c r="SL399" s="29"/>
      <c r="SM399" s="29"/>
      <c r="SN399" s="29"/>
      <c r="SO399" s="29"/>
      <c r="SP399" s="29"/>
      <c r="SQ399" s="29"/>
      <c r="SR399" s="29"/>
      <c r="SS399" s="29"/>
      <c r="ST399" s="29"/>
      <c r="SU399" s="29"/>
      <c r="SV399" s="29"/>
      <c r="SW399" s="29"/>
      <c r="SX399" s="29"/>
      <c r="SY399" s="29"/>
      <c r="SZ399" s="29"/>
      <c r="TA399" s="29"/>
      <c r="TB399" s="29"/>
      <c r="TC399" s="29"/>
      <c r="TD399" s="29"/>
      <c r="TE399" s="29"/>
      <c r="TF399" s="29"/>
      <c r="TG399" s="29"/>
      <c r="TH399" s="29"/>
      <c r="TI399" s="29"/>
      <c r="TJ399" s="29"/>
      <c r="TK399" s="29"/>
      <c r="TL399" s="29"/>
      <c r="TM399" s="29"/>
      <c r="TN399" s="29"/>
      <c r="TO399" s="29"/>
      <c r="TP399" s="29"/>
      <c r="TQ399" s="29"/>
      <c r="TR399" s="29"/>
      <c r="TS399" s="29"/>
      <c r="TT399" s="29"/>
      <c r="TU399" s="29"/>
      <c r="TV399" s="29"/>
      <c r="TW399" s="29"/>
      <c r="TX399" s="29"/>
      <c r="TY399" s="29"/>
      <c r="TZ399" s="29"/>
      <c r="UA399" s="29"/>
      <c r="UB399" s="29"/>
      <c r="UC399" s="29"/>
      <c r="UD399" s="29"/>
      <c r="UE399" s="29"/>
      <c r="UF399" s="29"/>
      <c r="UG399" s="29"/>
      <c r="UH399" s="29"/>
      <c r="UI399" s="29"/>
      <c r="UJ399" s="29"/>
      <c r="UK399" s="29"/>
      <c r="UL399" s="29"/>
      <c r="UM399" s="29"/>
      <c r="UN399" s="29"/>
      <c r="UO399" s="29"/>
      <c r="UP399" s="29"/>
      <c r="UQ399" s="29"/>
      <c r="UR399" s="29"/>
      <c r="US399" s="29"/>
      <c r="UT399" s="29"/>
      <c r="UU399" s="29"/>
      <c r="UV399" s="29"/>
      <c r="UW399" s="29"/>
      <c r="UX399" s="29"/>
      <c r="UY399" s="29"/>
      <c r="UZ399" s="29"/>
      <c r="VA399" s="29"/>
      <c r="VB399" s="29"/>
      <c r="VC399" s="29"/>
      <c r="VD399" s="29"/>
      <c r="VE399" s="29"/>
      <c r="VF399" s="29"/>
      <c r="VG399" s="29"/>
      <c r="VH399" s="29"/>
      <c r="VI399" s="29"/>
      <c r="VJ399" s="29"/>
      <c r="VK399" s="29"/>
      <c r="VL399" s="29"/>
      <c r="VM399" s="29"/>
      <c r="VN399" s="29"/>
      <c r="VO399" s="29"/>
      <c r="VP399" s="29"/>
      <c r="VQ399" s="29"/>
      <c r="VR399" s="29"/>
      <c r="VS399" s="29"/>
      <c r="VT399" s="29"/>
      <c r="VU399" s="29"/>
    </row>
    <row r="400" spans="1:593" s="30" customFormat="1" ht="15.75" customHeight="1" x14ac:dyDescent="0.2">
      <c r="A400" s="49" t="s">
        <v>203</v>
      </c>
      <c r="B400" s="53" t="s">
        <v>1129</v>
      </c>
      <c r="C400" s="50" t="s">
        <v>105</v>
      </c>
      <c r="D400" s="24" t="s">
        <v>1178</v>
      </c>
      <c r="E400" s="24" t="s">
        <v>1179</v>
      </c>
      <c r="F400" s="24"/>
      <c r="G400" s="24"/>
      <c r="H400" s="24"/>
      <c r="I400" s="24"/>
      <c r="J400" s="24"/>
      <c r="K400" s="24"/>
      <c r="L400" s="27"/>
      <c r="M400" s="28"/>
      <c r="N400" s="28"/>
      <c r="O400" s="27"/>
      <c r="P400" s="27"/>
      <c r="Q400" s="33">
        <f t="shared" si="28"/>
        <v>47.25</v>
      </c>
      <c r="R400" s="34">
        <f t="shared" si="29"/>
        <v>34</v>
      </c>
      <c r="S400" s="28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7"/>
      <c r="BT400" s="27"/>
      <c r="BU400" s="27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>
        <v>47.25</v>
      </c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  <c r="QN400" s="29"/>
      <c r="QO400" s="29"/>
      <c r="QP400" s="29"/>
      <c r="QQ400" s="29"/>
      <c r="QR400" s="29"/>
      <c r="QS400" s="29"/>
      <c r="QT400" s="29"/>
      <c r="QU400" s="29"/>
      <c r="QV400" s="29"/>
      <c r="QW400" s="29"/>
      <c r="QX400" s="29"/>
      <c r="QY400" s="29"/>
      <c r="QZ400" s="29"/>
      <c r="RA400" s="29"/>
      <c r="RB400" s="29"/>
      <c r="RC400" s="29"/>
      <c r="RD400" s="29"/>
      <c r="RE400" s="29"/>
      <c r="RF400" s="29"/>
      <c r="RG400" s="29"/>
      <c r="RH400" s="29"/>
      <c r="RI400" s="29"/>
      <c r="RJ400" s="29"/>
      <c r="RK400" s="29"/>
      <c r="RL400" s="29"/>
      <c r="RM400" s="29"/>
      <c r="RN400" s="29"/>
      <c r="RO400" s="29"/>
      <c r="RP400" s="29"/>
      <c r="RQ400" s="29"/>
      <c r="RR400" s="29"/>
      <c r="RS400" s="29"/>
      <c r="RT400" s="29"/>
      <c r="RU400" s="29"/>
      <c r="RV400" s="29"/>
      <c r="RW400" s="29"/>
      <c r="RX400" s="29"/>
      <c r="RY400" s="29"/>
      <c r="RZ400" s="29"/>
      <c r="SA400" s="29"/>
      <c r="SB400" s="29"/>
      <c r="SC400" s="29"/>
      <c r="SD400" s="29"/>
      <c r="SE400" s="29"/>
      <c r="SF400" s="29"/>
      <c r="SG400" s="29"/>
      <c r="SH400" s="29"/>
      <c r="SI400" s="29"/>
      <c r="SJ400" s="29"/>
      <c r="SK400" s="29"/>
      <c r="SL400" s="29"/>
      <c r="SM400" s="29"/>
      <c r="SN400" s="29"/>
      <c r="SO400" s="29"/>
      <c r="SP400" s="29"/>
      <c r="SQ400" s="29"/>
      <c r="SR400" s="29"/>
      <c r="SS400" s="29"/>
      <c r="ST400" s="29"/>
      <c r="SU400" s="29"/>
      <c r="SV400" s="29"/>
      <c r="SW400" s="29"/>
      <c r="SX400" s="29"/>
      <c r="SY400" s="29"/>
      <c r="SZ400" s="29"/>
      <c r="TA400" s="29"/>
      <c r="TB400" s="29"/>
      <c r="TC400" s="29"/>
      <c r="TD400" s="29"/>
      <c r="TE400" s="29"/>
      <c r="TF400" s="29"/>
      <c r="TG400" s="29"/>
      <c r="TH400" s="29"/>
      <c r="TI400" s="29"/>
      <c r="TJ400" s="29"/>
      <c r="TK400" s="29"/>
      <c r="TL400" s="29"/>
      <c r="TM400" s="29"/>
      <c r="TN400" s="29"/>
      <c r="TO400" s="29"/>
      <c r="TP400" s="29"/>
      <c r="TQ400" s="29"/>
      <c r="TR400" s="29"/>
      <c r="TS400" s="29"/>
      <c r="TT400" s="29"/>
      <c r="TU400" s="29"/>
      <c r="TV400" s="29"/>
      <c r="TW400" s="29"/>
      <c r="TX400" s="29"/>
      <c r="TY400" s="29"/>
      <c r="TZ400" s="29"/>
      <c r="UA400" s="29"/>
      <c r="UB400" s="29"/>
      <c r="UC400" s="29"/>
      <c r="UD400" s="29"/>
      <c r="UE400" s="29"/>
      <c r="UF400" s="29"/>
      <c r="UG400" s="29"/>
      <c r="UH400" s="29"/>
      <c r="UI400" s="29"/>
      <c r="UJ400" s="29"/>
      <c r="UK400" s="29"/>
      <c r="UL400" s="29"/>
      <c r="UM400" s="29"/>
      <c r="UN400" s="29"/>
      <c r="UO400" s="29"/>
      <c r="UP400" s="29"/>
      <c r="UQ400" s="29"/>
      <c r="UR400" s="29"/>
      <c r="US400" s="29"/>
      <c r="UT400" s="29"/>
      <c r="UU400" s="29"/>
      <c r="UV400" s="29"/>
      <c r="UW400" s="29"/>
      <c r="UX400" s="29"/>
      <c r="UY400" s="29"/>
      <c r="UZ400" s="29"/>
      <c r="VA400" s="29"/>
      <c r="VB400" s="29"/>
      <c r="VC400" s="29"/>
      <c r="VD400" s="29"/>
      <c r="VE400" s="29"/>
      <c r="VF400" s="29"/>
      <c r="VG400" s="29"/>
      <c r="VH400" s="29"/>
      <c r="VI400" s="29"/>
      <c r="VJ400" s="29"/>
      <c r="VK400" s="29"/>
      <c r="VL400" s="29"/>
      <c r="VM400" s="29"/>
      <c r="VN400" s="29"/>
      <c r="VO400" s="29"/>
      <c r="VP400" s="29"/>
      <c r="VQ400" s="29"/>
      <c r="VR400" s="29"/>
      <c r="VS400" s="29"/>
      <c r="VT400" s="29"/>
      <c r="VU400" s="29"/>
    </row>
    <row r="401" spans="1:593" s="30" customFormat="1" ht="15.75" customHeight="1" x14ac:dyDescent="0.2">
      <c r="A401" s="49" t="s">
        <v>203</v>
      </c>
      <c r="B401" s="53" t="s">
        <v>1129</v>
      </c>
      <c r="C401" s="50" t="s">
        <v>105</v>
      </c>
      <c r="D401" s="24" t="s">
        <v>1631</v>
      </c>
      <c r="E401" s="24" t="s">
        <v>336</v>
      </c>
      <c r="F401" s="24"/>
      <c r="G401" s="24"/>
      <c r="H401" s="24"/>
      <c r="I401" s="24"/>
      <c r="J401" s="24"/>
      <c r="K401" s="24"/>
      <c r="L401" s="27"/>
      <c r="M401" s="28"/>
      <c r="N401" s="28"/>
      <c r="O401" s="27"/>
      <c r="P401" s="27"/>
      <c r="Q401" s="33">
        <f t="shared" si="28"/>
        <v>45.45</v>
      </c>
      <c r="R401" s="34">
        <f t="shared" si="29"/>
        <v>35</v>
      </c>
      <c r="S401" s="28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7"/>
      <c r="BT401" s="27"/>
      <c r="BU401" s="27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>
        <v>45.45</v>
      </c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  <c r="QN401" s="29"/>
      <c r="QO401" s="29"/>
      <c r="QP401" s="29"/>
      <c r="QQ401" s="29"/>
      <c r="QR401" s="29"/>
      <c r="QS401" s="29"/>
      <c r="QT401" s="29"/>
      <c r="QU401" s="29"/>
      <c r="QV401" s="29"/>
      <c r="QW401" s="29"/>
      <c r="QX401" s="29"/>
      <c r="QY401" s="29"/>
      <c r="QZ401" s="29"/>
      <c r="RA401" s="29"/>
      <c r="RB401" s="29"/>
      <c r="RC401" s="29"/>
      <c r="RD401" s="29"/>
      <c r="RE401" s="29"/>
      <c r="RF401" s="29"/>
      <c r="RG401" s="29"/>
      <c r="RH401" s="29"/>
      <c r="RI401" s="29"/>
      <c r="RJ401" s="29"/>
      <c r="RK401" s="29"/>
      <c r="RL401" s="29"/>
      <c r="RM401" s="29"/>
      <c r="RN401" s="29"/>
      <c r="RO401" s="29"/>
      <c r="RP401" s="29"/>
      <c r="RQ401" s="29"/>
      <c r="RR401" s="29"/>
      <c r="RS401" s="29"/>
      <c r="RT401" s="29"/>
      <c r="RU401" s="29"/>
      <c r="RV401" s="29"/>
      <c r="RW401" s="29"/>
      <c r="RX401" s="29"/>
      <c r="RY401" s="29"/>
      <c r="RZ401" s="29"/>
      <c r="SA401" s="29"/>
      <c r="SB401" s="29"/>
      <c r="SC401" s="29"/>
      <c r="SD401" s="29"/>
      <c r="SE401" s="29"/>
      <c r="SF401" s="29"/>
      <c r="SG401" s="29"/>
      <c r="SH401" s="29"/>
      <c r="SI401" s="29"/>
      <c r="SJ401" s="29"/>
      <c r="SK401" s="29"/>
      <c r="SL401" s="29"/>
      <c r="SM401" s="29"/>
      <c r="SN401" s="29"/>
      <c r="SO401" s="29"/>
      <c r="SP401" s="29"/>
      <c r="SQ401" s="29"/>
      <c r="SR401" s="29"/>
      <c r="SS401" s="29"/>
      <c r="ST401" s="29"/>
      <c r="SU401" s="29"/>
      <c r="SV401" s="29"/>
      <c r="SW401" s="29"/>
      <c r="SX401" s="29"/>
      <c r="SY401" s="29"/>
      <c r="SZ401" s="29"/>
      <c r="TA401" s="29"/>
      <c r="TB401" s="29"/>
      <c r="TC401" s="29"/>
      <c r="TD401" s="29"/>
      <c r="TE401" s="29"/>
      <c r="TF401" s="29"/>
      <c r="TG401" s="29"/>
      <c r="TH401" s="29"/>
      <c r="TI401" s="29"/>
      <c r="TJ401" s="29"/>
      <c r="TK401" s="29"/>
      <c r="TL401" s="29"/>
      <c r="TM401" s="29"/>
      <c r="TN401" s="29"/>
      <c r="TO401" s="29"/>
      <c r="TP401" s="29"/>
      <c r="TQ401" s="29"/>
      <c r="TR401" s="29"/>
      <c r="TS401" s="29"/>
      <c r="TT401" s="29"/>
      <c r="TU401" s="29"/>
      <c r="TV401" s="29"/>
      <c r="TW401" s="29"/>
      <c r="TX401" s="29"/>
      <c r="TY401" s="29"/>
      <c r="TZ401" s="29"/>
      <c r="UA401" s="29"/>
      <c r="UB401" s="29"/>
      <c r="UC401" s="29"/>
      <c r="UD401" s="29"/>
      <c r="UE401" s="29"/>
      <c r="UF401" s="29"/>
      <c r="UG401" s="29"/>
      <c r="UH401" s="29"/>
      <c r="UI401" s="29"/>
      <c r="UJ401" s="29"/>
      <c r="UK401" s="29"/>
      <c r="UL401" s="29"/>
      <c r="UM401" s="29"/>
      <c r="UN401" s="29"/>
      <c r="UO401" s="29"/>
      <c r="UP401" s="29"/>
      <c r="UQ401" s="29"/>
      <c r="UR401" s="29"/>
      <c r="US401" s="29"/>
      <c r="UT401" s="29"/>
      <c r="UU401" s="29"/>
      <c r="UV401" s="29"/>
      <c r="UW401" s="29"/>
      <c r="UX401" s="29"/>
      <c r="UY401" s="29"/>
      <c r="UZ401" s="29"/>
      <c r="VA401" s="29"/>
      <c r="VB401" s="29"/>
      <c r="VC401" s="29"/>
      <c r="VD401" s="29"/>
      <c r="VE401" s="29"/>
      <c r="VF401" s="29"/>
      <c r="VG401" s="29"/>
      <c r="VH401" s="29"/>
      <c r="VI401" s="29"/>
      <c r="VJ401" s="29"/>
      <c r="VK401" s="29"/>
      <c r="VL401" s="29"/>
      <c r="VM401" s="29"/>
      <c r="VN401" s="29"/>
      <c r="VO401" s="29"/>
      <c r="VP401" s="29"/>
      <c r="VQ401" s="29"/>
      <c r="VR401" s="29"/>
      <c r="VS401" s="29"/>
      <c r="VT401" s="29"/>
      <c r="VU401" s="29"/>
    </row>
    <row r="402" spans="1:593" s="30" customFormat="1" ht="15.75" customHeight="1" x14ac:dyDescent="0.2">
      <c r="A402" s="25" t="s">
        <v>103</v>
      </c>
      <c r="B402" s="41" t="s">
        <v>1129</v>
      </c>
      <c r="C402" s="26" t="s">
        <v>105</v>
      </c>
      <c r="D402" s="24" t="s">
        <v>1180</v>
      </c>
      <c r="E402" s="24" t="s">
        <v>107</v>
      </c>
      <c r="F402" s="24"/>
      <c r="G402" s="24" t="s">
        <v>1181</v>
      </c>
      <c r="H402" s="24" t="s">
        <v>988</v>
      </c>
      <c r="I402" s="24">
        <v>8</v>
      </c>
      <c r="J402" s="24" t="s">
        <v>1182</v>
      </c>
      <c r="K402" s="24" t="s">
        <v>1183</v>
      </c>
      <c r="L402" s="27">
        <v>999735141</v>
      </c>
      <c r="M402" s="28" t="s">
        <v>112</v>
      </c>
      <c r="N402" s="28" t="b">
        <v>1</v>
      </c>
      <c r="O402" s="27"/>
      <c r="P402" s="27"/>
      <c r="Q402" s="33">
        <f t="shared" si="28"/>
        <v>45.3</v>
      </c>
      <c r="R402" s="34">
        <f t="shared" si="29"/>
        <v>36</v>
      </c>
      <c r="S402" s="28"/>
      <c r="T402" s="27"/>
      <c r="U402" s="29"/>
      <c r="V402" s="29"/>
      <c r="W402" s="27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>
        <v>45.3</v>
      </c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7"/>
      <c r="BT402" s="27"/>
      <c r="BU402" s="27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</row>
    <row r="403" spans="1:593" s="30" customFormat="1" ht="15.75" customHeight="1" x14ac:dyDescent="0.2">
      <c r="A403" s="25" t="s">
        <v>103</v>
      </c>
      <c r="B403" s="41" t="s">
        <v>1129</v>
      </c>
      <c r="C403" s="26" t="s">
        <v>105</v>
      </c>
      <c r="D403" s="24" t="s">
        <v>272</v>
      </c>
      <c r="E403" s="24" t="s">
        <v>879</v>
      </c>
      <c r="F403" s="31">
        <v>37228</v>
      </c>
      <c r="G403" s="24" t="s">
        <v>880</v>
      </c>
      <c r="H403" s="24" t="s">
        <v>169</v>
      </c>
      <c r="I403" s="25">
        <v>2</v>
      </c>
      <c r="J403" s="24" t="s">
        <v>881</v>
      </c>
      <c r="K403" s="24" t="s">
        <v>882</v>
      </c>
      <c r="L403" s="27">
        <v>999848452</v>
      </c>
      <c r="M403" s="28" t="s">
        <v>112</v>
      </c>
      <c r="N403" s="28"/>
      <c r="O403" s="27"/>
      <c r="P403" s="27"/>
      <c r="Q403" s="33">
        <f t="shared" si="28"/>
        <v>45.3</v>
      </c>
      <c r="R403" s="34">
        <f t="shared" si="29"/>
        <v>36</v>
      </c>
      <c r="S403" s="28"/>
      <c r="T403" s="27">
        <v>45.3</v>
      </c>
      <c r="U403" s="29"/>
      <c r="V403" s="29"/>
      <c r="W403" s="27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7"/>
      <c r="BT403" s="27"/>
      <c r="BU403" s="27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</row>
    <row r="404" spans="1:593" s="30" customFormat="1" ht="15.75" customHeight="1" x14ac:dyDescent="0.2">
      <c r="A404" s="25" t="s">
        <v>103</v>
      </c>
      <c r="B404" s="41" t="s">
        <v>1129</v>
      </c>
      <c r="C404" s="26" t="s">
        <v>105</v>
      </c>
      <c r="D404" s="24" t="s">
        <v>1015</v>
      </c>
      <c r="E404" s="24" t="s">
        <v>2410</v>
      </c>
      <c r="F404" s="31"/>
      <c r="G404" s="24"/>
      <c r="H404" s="24"/>
      <c r="I404" s="25"/>
      <c r="J404" s="24"/>
      <c r="K404" s="24"/>
      <c r="L404" s="27"/>
      <c r="M404" s="28"/>
      <c r="N404" s="28"/>
      <c r="O404" s="27"/>
      <c r="P404" s="27"/>
      <c r="Q404" s="33">
        <f t="shared" si="28"/>
        <v>43.2</v>
      </c>
      <c r="R404" s="34">
        <f t="shared" si="29"/>
        <v>38</v>
      </c>
      <c r="S404" s="28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7"/>
      <c r="BT404" s="27"/>
      <c r="BU404" s="27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>
        <v>43.2</v>
      </c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  <c r="QN404" s="29"/>
      <c r="QO404" s="29"/>
      <c r="QP404" s="29"/>
      <c r="QQ404" s="29"/>
      <c r="QR404" s="29"/>
      <c r="QS404" s="29"/>
      <c r="QT404" s="29"/>
      <c r="QU404" s="29"/>
      <c r="QV404" s="29"/>
      <c r="QW404" s="29"/>
      <c r="QX404" s="29"/>
      <c r="QY404" s="29"/>
      <c r="QZ404" s="29"/>
      <c r="RA404" s="29"/>
      <c r="RB404" s="29"/>
      <c r="RC404" s="29"/>
      <c r="RD404" s="29"/>
      <c r="RE404" s="29"/>
      <c r="RF404" s="29"/>
      <c r="RG404" s="29"/>
      <c r="RH404" s="29"/>
      <c r="RI404" s="29"/>
      <c r="RJ404" s="29"/>
      <c r="RK404" s="29"/>
      <c r="RL404" s="29"/>
      <c r="RM404" s="29"/>
      <c r="RN404" s="29"/>
      <c r="RO404" s="29"/>
      <c r="RP404" s="29"/>
      <c r="RQ404" s="29"/>
      <c r="RR404" s="29"/>
      <c r="RS404" s="29"/>
      <c r="RT404" s="29"/>
      <c r="RU404" s="29"/>
      <c r="RV404" s="29"/>
      <c r="RW404" s="29"/>
      <c r="RX404" s="29"/>
      <c r="RY404" s="29"/>
      <c r="RZ404" s="29"/>
      <c r="SA404" s="29"/>
      <c r="SB404" s="29"/>
      <c r="SC404" s="29"/>
      <c r="SD404" s="29"/>
      <c r="SE404" s="29"/>
      <c r="SF404" s="29"/>
      <c r="SG404" s="29"/>
      <c r="SH404" s="29"/>
      <c r="SI404" s="29"/>
      <c r="SJ404" s="29"/>
      <c r="SK404" s="29"/>
      <c r="SL404" s="29"/>
      <c r="SM404" s="29"/>
      <c r="SN404" s="29"/>
      <c r="SO404" s="29"/>
      <c r="SP404" s="29"/>
      <c r="SQ404" s="29"/>
      <c r="SR404" s="29"/>
      <c r="SS404" s="29"/>
      <c r="ST404" s="29"/>
      <c r="SU404" s="29"/>
      <c r="SV404" s="29"/>
      <c r="SW404" s="29"/>
      <c r="SX404" s="29"/>
      <c r="SY404" s="29"/>
      <c r="SZ404" s="29"/>
      <c r="TA404" s="29"/>
      <c r="TB404" s="29"/>
      <c r="TC404" s="29"/>
      <c r="TD404" s="29"/>
      <c r="TE404" s="29"/>
      <c r="TF404" s="29"/>
      <c r="TG404" s="29"/>
      <c r="TH404" s="29"/>
      <c r="TI404" s="29"/>
      <c r="TJ404" s="29"/>
      <c r="TK404" s="29"/>
      <c r="TL404" s="29"/>
      <c r="TM404" s="29"/>
      <c r="TN404" s="29"/>
      <c r="TO404" s="29"/>
      <c r="TP404" s="29"/>
      <c r="TQ404" s="29"/>
      <c r="TR404" s="29"/>
      <c r="TS404" s="29"/>
      <c r="TT404" s="29"/>
      <c r="TU404" s="29"/>
      <c r="TV404" s="29"/>
      <c r="TW404" s="29"/>
      <c r="TX404" s="29"/>
      <c r="TY404" s="29"/>
      <c r="TZ404" s="29"/>
      <c r="UA404" s="29"/>
      <c r="UB404" s="29"/>
      <c r="UC404" s="29"/>
      <c r="UD404" s="29"/>
      <c r="UE404" s="29"/>
      <c r="UF404" s="29"/>
      <c r="UG404" s="29"/>
      <c r="UH404" s="29"/>
      <c r="UI404" s="29"/>
      <c r="UJ404" s="29"/>
      <c r="UK404" s="29"/>
      <c r="UL404" s="29"/>
      <c r="UM404" s="29"/>
      <c r="UN404" s="29"/>
      <c r="UO404" s="29"/>
      <c r="UP404" s="29"/>
      <c r="UQ404" s="29"/>
      <c r="UR404" s="29"/>
      <c r="US404" s="29"/>
      <c r="UT404" s="29"/>
      <c r="UU404" s="29"/>
      <c r="UV404" s="29"/>
      <c r="UW404" s="29"/>
      <c r="UX404" s="29"/>
      <c r="UY404" s="29"/>
      <c r="UZ404" s="29"/>
      <c r="VA404" s="29"/>
      <c r="VB404" s="29"/>
      <c r="VC404" s="29"/>
      <c r="VD404" s="29"/>
      <c r="VE404" s="29"/>
      <c r="VF404" s="29"/>
      <c r="VG404" s="29"/>
      <c r="VH404" s="29"/>
      <c r="VI404" s="29"/>
      <c r="VJ404" s="29"/>
      <c r="VK404" s="29"/>
      <c r="VL404" s="29"/>
      <c r="VM404" s="29"/>
      <c r="VN404" s="29"/>
      <c r="VO404" s="29"/>
      <c r="VP404" s="29"/>
      <c r="VQ404" s="29"/>
      <c r="VR404" s="29"/>
      <c r="VS404" s="29"/>
      <c r="VT404" s="29"/>
      <c r="VU404" s="29"/>
    </row>
    <row r="405" spans="1:593" s="30" customFormat="1" ht="15.75" customHeight="1" x14ac:dyDescent="0.2">
      <c r="A405" s="25" t="s">
        <v>103</v>
      </c>
      <c r="B405" s="41" t="s">
        <v>1129</v>
      </c>
      <c r="C405" s="26" t="s">
        <v>105</v>
      </c>
      <c r="D405" s="24" t="s">
        <v>3663</v>
      </c>
      <c r="E405" s="24" t="s">
        <v>3664</v>
      </c>
      <c r="F405" s="31"/>
      <c r="G405" s="24"/>
      <c r="H405" s="24"/>
      <c r="I405" s="25"/>
      <c r="J405" s="24"/>
      <c r="K405" s="24"/>
      <c r="L405" s="27"/>
      <c r="M405" s="28"/>
      <c r="N405" s="28"/>
      <c r="O405" s="27"/>
      <c r="P405" s="27"/>
      <c r="Q405" s="33">
        <f t="shared" si="28"/>
        <v>43.2</v>
      </c>
      <c r="R405" s="34">
        <f t="shared" si="29"/>
        <v>38</v>
      </c>
      <c r="S405" s="28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7"/>
      <c r="BT405" s="27"/>
      <c r="BU405" s="27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>
        <v>43.2</v>
      </c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  <c r="QN405" s="29"/>
      <c r="QO405" s="29"/>
      <c r="QP405" s="29"/>
      <c r="QQ405" s="29"/>
      <c r="QR405" s="29"/>
      <c r="QS405" s="29"/>
      <c r="QT405" s="29"/>
      <c r="QU405" s="29"/>
      <c r="QV405" s="29"/>
      <c r="QW405" s="29"/>
      <c r="QX405" s="29"/>
      <c r="QY405" s="29"/>
      <c r="QZ405" s="29"/>
      <c r="RA405" s="29"/>
      <c r="RB405" s="29"/>
      <c r="RC405" s="29"/>
      <c r="RD405" s="29"/>
      <c r="RE405" s="29"/>
      <c r="RF405" s="29"/>
      <c r="RG405" s="29"/>
      <c r="RH405" s="29"/>
      <c r="RI405" s="29"/>
      <c r="RJ405" s="29"/>
      <c r="RK405" s="29"/>
      <c r="RL405" s="29"/>
      <c r="RM405" s="29"/>
      <c r="RN405" s="29"/>
      <c r="RO405" s="29"/>
      <c r="RP405" s="29"/>
      <c r="RQ405" s="29"/>
      <c r="RR405" s="29"/>
      <c r="RS405" s="29"/>
      <c r="RT405" s="29"/>
      <c r="RU405" s="29"/>
      <c r="RV405" s="29"/>
      <c r="RW405" s="29"/>
      <c r="RX405" s="29"/>
      <c r="RY405" s="29"/>
      <c r="RZ405" s="29"/>
      <c r="SA405" s="29"/>
      <c r="SB405" s="29"/>
      <c r="SC405" s="29"/>
      <c r="SD405" s="29"/>
      <c r="SE405" s="29"/>
      <c r="SF405" s="29"/>
      <c r="SG405" s="29"/>
      <c r="SH405" s="29"/>
      <c r="SI405" s="29"/>
      <c r="SJ405" s="29"/>
      <c r="SK405" s="29"/>
      <c r="SL405" s="29"/>
      <c r="SM405" s="29"/>
      <c r="SN405" s="29"/>
      <c r="SO405" s="29"/>
      <c r="SP405" s="29"/>
      <c r="SQ405" s="29"/>
      <c r="SR405" s="29"/>
      <c r="SS405" s="29"/>
      <c r="ST405" s="29"/>
      <c r="SU405" s="29"/>
      <c r="SV405" s="29"/>
      <c r="SW405" s="29"/>
      <c r="SX405" s="29"/>
      <c r="SY405" s="29"/>
      <c r="SZ405" s="29"/>
      <c r="TA405" s="29"/>
      <c r="TB405" s="29"/>
      <c r="TC405" s="29"/>
      <c r="TD405" s="29"/>
      <c r="TE405" s="29"/>
      <c r="TF405" s="29"/>
      <c r="TG405" s="29"/>
      <c r="TH405" s="29"/>
      <c r="TI405" s="29"/>
      <c r="TJ405" s="29"/>
      <c r="TK405" s="29"/>
      <c r="TL405" s="29"/>
      <c r="TM405" s="29"/>
      <c r="TN405" s="29"/>
      <c r="TO405" s="29"/>
      <c r="TP405" s="29"/>
      <c r="TQ405" s="29"/>
      <c r="TR405" s="29"/>
      <c r="TS405" s="29"/>
      <c r="TT405" s="29"/>
      <c r="TU405" s="29"/>
      <c r="TV405" s="29"/>
      <c r="TW405" s="29"/>
      <c r="TX405" s="29"/>
      <c r="TY405" s="29"/>
      <c r="TZ405" s="29"/>
      <c r="UA405" s="29"/>
      <c r="UB405" s="29"/>
      <c r="UC405" s="29"/>
      <c r="UD405" s="29"/>
      <c r="UE405" s="29"/>
      <c r="UF405" s="29"/>
      <c r="UG405" s="29"/>
      <c r="UH405" s="29"/>
      <c r="UI405" s="29"/>
      <c r="UJ405" s="29"/>
      <c r="UK405" s="29"/>
      <c r="UL405" s="29"/>
      <c r="UM405" s="29"/>
      <c r="UN405" s="29"/>
      <c r="UO405" s="29"/>
      <c r="UP405" s="29"/>
      <c r="UQ405" s="29"/>
      <c r="UR405" s="29"/>
      <c r="US405" s="29"/>
      <c r="UT405" s="29"/>
      <c r="UU405" s="29"/>
      <c r="UV405" s="29"/>
      <c r="UW405" s="29"/>
      <c r="UX405" s="29"/>
      <c r="UY405" s="29"/>
      <c r="UZ405" s="29"/>
      <c r="VA405" s="29"/>
      <c r="VB405" s="29"/>
      <c r="VC405" s="29"/>
      <c r="VD405" s="29"/>
      <c r="VE405" s="29"/>
      <c r="VF405" s="29"/>
      <c r="VG405" s="29"/>
      <c r="VH405" s="29"/>
      <c r="VI405" s="29"/>
      <c r="VJ405" s="29"/>
      <c r="VK405" s="29"/>
      <c r="VL405" s="29"/>
      <c r="VM405" s="29"/>
      <c r="VN405" s="29"/>
      <c r="VO405" s="29"/>
      <c r="VP405" s="29"/>
      <c r="VQ405" s="29"/>
      <c r="VR405" s="29"/>
      <c r="VS405" s="29"/>
      <c r="VT405" s="29"/>
      <c r="VU405" s="29"/>
    </row>
    <row r="406" spans="1:593" s="30" customFormat="1" ht="15.75" customHeight="1" x14ac:dyDescent="0.2">
      <c r="A406" s="25" t="s">
        <v>103</v>
      </c>
      <c r="B406" s="41" t="s">
        <v>1129</v>
      </c>
      <c r="C406" s="26" t="s">
        <v>105</v>
      </c>
      <c r="D406" s="24" t="s">
        <v>229</v>
      </c>
      <c r="E406" s="24" t="s">
        <v>868</v>
      </c>
      <c r="F406" s="31">
        <v>36917</v>
      </c>
      <c r="G406" s="24" t="s">
        <v>1184</v>
      </c>
      <c r="H406" s="24" t="s">
        <v>116</v>
      </c>
      <c r="I406" s="25">
        <v>2</v>
      </c>
      <c r="J406" s="24" t="s">
        <v>233</v>
      </c>
      <c r="K406" s="24" t="s">
        <v>1185</v>
      </c>
      <c r="L406" s="27">
        <v>999859435</v>
      </c>
      <c r="M406" s="28" t="s">
        <v>112</v>
      </c>
      <c r="N406" s="28"/>
      <c r="O406" s="27"/>
      <c r="P406" s="27"/>
      <c r="Q406" s="33">
        <f t="shared" si="28"/>
        <v>41.55</v>
      </c>
      <c r="R406" s="34">
        <f t="shared" si="29"/>
        <v>40</v>
      </c>
      <c r="S406" s="28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>
        <v>15.3</v>
      </c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7"/>
      <c r="BT406" s="27"/>
      <c r="BU406" s="27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>
        <v>26.25</v>
      </c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</row>
    <row r="407" spans="1:593" s="30" customFormat="1" ht="15.75" customHeight="1" x14ac:dyDescent="0.2">
      <c r="A407" s="25" t="s">
        <v>103</v>
      </c>
      <c r="B407" s="41" t="s">
        <v>1129</v>
      </c>
      <c r="C407" s="26" t="s">
        <v>105</v>
      </c>
      <c r="D407" s="25" t="s">
        <v>1186</v>
      </c>
      <c r="E407" s="25" t="s">
        <v>1187</v>
      </c>
      <c r="F407" s="25"/>
      <c r="G407" s="25" t="s">
        <v>1188</v>
      </c>
      <c r="H407" s="25" t="s">
        <v>275</v>
      </c>
      <c r="I407" s="24">
        <v>3</v>
      </c>
      <c r="J407" s="25" t="s">
        <v>1189</v>
      </c>
      <c r="K407" s="25" t="s">
        <v>1190</v>
      </c>
      <c r="L407" s="29">
        <v>999723446</v>
      </c>
      <c r="M407" s="29" t="s">
        <v>112</v>
      </c>
      <c r="N407" s="28"/>
      <c r="O407" s="29"/>
      <c r="P407" s="29"/>
      <c r="Q407" s="33">
        <f t="shared" si="28"/>
        <v>40.5</v>
      </c>
      <c r="R407" s="34">
        <f t="shared" si="29"/>
        <v>41</v>
      </c>
      <c r="S407" s="28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>
        <v>40.5</v>
      </c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7"/>
      <c r="BT407" s="27"/>
      <c r="BU407" s="27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  <c r="QN407" s="29"/>
      <c r="QO407" s="29"/>
      <c r="QP407" s="29"/>
      <c r="QQ407" s="29"/>
      <c r="QR407" s="29"/>
      <c r="QS407" s="29"/>
      <c r="QT407" s="29"/>
      <c r="QU407" s="29"/>
      <c r="QV407" s="29"/>
      <c r="QW407" s="29"/>
      <c r="QX407" s="29"/>
      <c r="QY407" s="29"/>
      <c r="QZ407" s="29"/>
      <c r="RA407" s="29"/>
      <c r="RB407" s="29"/>
      <c r="RC407" s="29"/>
      <c r="RD407" s="29"/>
      <c r="RE407" s="29"/>
      <c r="RF407" s="29"/>
      <c r="RG407" s="29"/>
      <c r="RH407" s="29"/>
      <c r="RI407" s="29"/>
      <c r="RJ407" s="29"/>
      <c r="RK407" s="29"/>
      <c r="RL407" s="29"/>
      <c r="RM407" s="29"/>
      <c r="RN407" s="29"/>
      <c r="RO407" s="29"/>
      <c r="RP407" s="29"/>
      <c r="RQ407" s="29"/>
      <c r="RR407" s="29"/>
      <c r="RS407" s="29"/>
      <c r="RT407" s="29"/>
      <c r="RU407" s="29"/>
      <c r="RV407" s="29"/>
      <c r="RW407" s="29"/>
      <c r="RX407" s="29"/>
      <c r="RY407" s="29"/>
      <c r="RZ407" s="29"/>
      <c r="SA407" s="29"/>
      <c r="SB407" s="29"/>
      <c r="SC407" s="29"/>
      <c r="SD407" s="29"/>
      <c r="SE407" s="29"/>
      <c r="SF407" s="29"/>
      <c r="SG407" s="29"/>
      <c r="SH407" s="29"/>
      <c r="SI407" s="29"/>
      <c r="SJ407" s="29"/>
      <c r="SK407" s="29"/>
      <c r="SL407" s="29"/>
      <c r="SM407" s="29"/>
      <c r="SN407" s="29"/>
      <c r="SO407" s="29"/>
      <c r="SP407" s="29"/>
      <c r="SQ407" s="29"/>
      <c r="SR407" s="29"/>
      <c r="SS407" s="29"/>
      <c r="ST407" s="29"/>
      <c r="SU407" s="29"/>
      <c r="SV407" s="29"/>
      <c r="SW407" s="29"/>
      <c r="SX407" s="29"/>
      <c r="SY407" s="29"/>
      <c r="SZ407" s="29"/>
      <c r="TA407" s="29"/>
      <c r="TB407" s="29"/>
      <c r="TC407" s="29"/>
      <c r="TD407" s="29"/>
      <c r="TE407" s="29"/>
      <c r="TF407" s="29"/>
      <c r="TG407" s="29"/>
      <c r="TH407" s="29"/>
      <c r="TI407" s="29"/>
      <c r="TJ407" s="29"/>
      <c r="TK407" s="29"/>
      <c r="TL407" s="29"/>
      <c r="TM407" s="29"/>
      <c r="TN407" s="29"/>
      <c r="TO407" s="29"/>
      <c r="TP407" s="29"/>
      <c r="TQ407" s="29"/>
      <c r="TR407" s="29"/>
      <c r="TS407" s="29"/>
      <c r="TT407" s="29"/>
      <c r="TU407" s="29"/>
      <c r="TV407" s="29"/>
      <c r="TW407" s="29"/>
      <c r="TX407" s="29"/>
      <c r="TY407" s="29"/>
      <c r="TZ407" s="29"/>
      <c r="UA407" s="29"/>
      <c r="UB407" s="29"/>
      <c r="UC407" s="29"/>
      <c r="UD407" s="29"/>
      <c r="UE407" s="29"/>
      <c r="UF407" s="29"/>
      <c r="UG407" s="29"/>
      <c r="UH407" s="29"/>
      <c r="UI407" s="29"/>
      <c r="UJ407" s="29"/>
      <c r="UK407" s="29"/>
      <c r="UL407" s="29"/>
      <c r="UM407" s="29"/>
      <c r="UN407" s="29"/>
      <c r="UO407" s="29"/>
      <c r="UP407" s="29"/>
      <c r="UQ407" s="29"/>
      <c r="UR407" s="29"/>
      <c r="US407" s="29"/>
      <c r="UT407" s="29"/>
      <c r="UU407" s="29"/>
      <c r="UV407" s="29"/>
      <c r="UW407" s="29"/>
      <c r="UX407" s="29"/>
      <c r="UY407" s="29"/>
      <c r="UZ407" s="29"/>
      <c r="VA407" s="29"/>
      <c r="VB407" s="29"/>
      <c r="VC407" s="29"/>
      <c r="VD407" s="29"/>
      <c r="VE407" s="29"/>
      <c r="VF407" s="29"/>
      <c r="VG407" s="29"/>
      <c r="VH407" s="29"/>
      <c r="VI407" s="29"/>
      <c r="VJ407" s="29"/>
      <c r="VK407" s="29"/>
      <c r="VL407" s="29"/>
      <c r="VM407" s="29"/>
      <c r="VN407" s="29"/>
      <c r="VO407" s="29"/>
      <c r="VP407" s="29"/>
      <c r="VQ407" s="29"/>
      <c r="VR407" s="29"/>
      <c r="VS407" s="29"/>
      <c r="VT407" s="29"/>
      <c r="VU407" s="29"/>
    </row>
    <row r="408" spans="1:593" s="30" customFormat="1" ht="15.75" customHeight="1" x14ac:dyDescent="0.2">
      <c r="A408" s="25" t="s">
        <v>103</v>
      </c>
      <c r="B408" s="41" t="s">
        <v>1129</v>
      </c>
      <c r="C408" s="26" t="s">
        <v>105</v>
      </c>
      <c r="D408" s="24" t="s">
        <v>647</v>
      </c>
      <c r="E408" s="24" t="s">
        <v>1191</v>
      </c>
      <c r="F408" s="24"/>
      <c r="G408" s="24" t="s">
        <v>1192</v>
      </c>
      <c r="H408" s="24" t="s">
        <v>116</v>
      </c>
      <c r="I408" s="25">
        <v>2</v>
      </c>
      <c r="J408" s="24" t="s">
        <v>395</v>
      </c>
      <c r="K408" s="24" t="s">
        <v>1193</v>
      </c>
      <c r="L408" s="27">
        <v>999885899</v>
      </c>
      <c r="M408" s="28" t="s">
        <v>112</v>
      </c>
      <c r="N408" s="28"/>
      <c r="O408" s="27"/>
      <c r="P408" s="27"/>
      <c r="Q408" s="33">
        <f t="shared" si="28"/>
        <v>40.5</v>
      </c>
      <c r="R408" s="34">
        <f t="shared" si="29"/>
        <v>41</v>
      </c>
      <c r="S408" s="28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>
        <v>40.5</v>
      </c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7"/>
      <c r="BT408" s="27"/>
      <c r="BU408" s="27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</row>
    <row r="409" spans="1:593" s="30" customFormat="1" ht="15.75" customHeight="1" x14ac:dyDescent="0.2">
      <c r="A409" s="25" t="s">
        <v>103</v>
      </c>
      <c r="B409" s="41" t="s">
        <v>1129</v>
      </c>
      <c r="C409" s="26" t="s">
        <v>105</v>
      </c>
      <c r="D409" s="15" t="s">
        <v>3808</v>
      </c>
      <c r="E409" s="15" t="s">
        <v>3809</v>
      </c>
      <c r="F409" s="31"/>
      <c r="G409" s="24"/>
      <c r="H409" s="24"/>
      <c r="I409" s="25"/>
      <c r="J409" s="24"/>
      <c r="K409" s="24"/>
      <c r="L409" s="27"/>
      <c r="M409" s="28"/>
      <c r="N409" s="28"/>
      <c r="O409" s="27"/>
      <c r="P409" s="27"/>
      <c r="Q409" s="33">
        <f t="shared" si="28"/>
        <v>40.4</v>
      </c>
      <c r="R409" s="34">
        <f t="shared" si="29"/>
        <v>43</v>
      </c>
      <c r="S409" s="28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7"/>
      <c r="BT409" s="27"/>
      <c r="BU409" s="27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>
        <v>40.4</v>
      </c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</row>
    <row r="410" spans="1:593" s="30" customFormat="1" ht="15.75" customHeight="1" x14ac:dyDescent="0.2">
      <c r="A410" s="25" t="s">
        <v>103</v>
      </c>
      <c r="B410" s="41" t="s">
        <v>1129</v>
      </c>
      <c r="C410" s="26" t="s">
        <v>105</v>
      </c>
      <c r="D410" s="24" t="s">
        <v>1194</v>
      </c>
      <c r="E410" s="24" t="s">
        <v>1024</v>
      </c>
      <c r="F410" s="31"/>
      <c r="G410" s="24"/>
      <c r="H410" s="24"/>
      <c r="I410" s="25"/>
      <c r="J410" s="24"/>
      <c r="K410" s="24"/>
      <c r="L410" s="27"/>
      <c r="M410" s="28"/>
      <c r="N410" s="28"/>
      <c r="O410" s="27"/>
      <c r="P410" s="27"/>
      <c r="Q410" s="33">
        <f t="shared" si="28"/>
        <v>40</v>
      </c>
      <c r="R410" s="34">
        <f t="shared" si="29"/>
        <v>44</v>
      </c>
      <c r="S410" s="28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>
        <v>40</v>
      </c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7"/>
      <c r="BT410" s="27"/>
      <c r="BU410" s="27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  <c r="QN410" s="29"/>
      <c r="QO410" s="29"/>
      <c r="QP410" s="29"/>
      <c r="QQ410" s="29"/>
      <c r="QR410" s="29"/>
      <c r="QS410" s="29"/>
      <c r="QT410" s="29"/>
      <c r="QU410" s="29"/>
      <c r="QV410" s="29"/>
      <c r="QW410" s="29"/>
      <c r="QX410" s="29"/>
      <c r="QY410" s="29"/>
      <c r="QZ410" s="29"/>
      <c r="RA410" s="29"/>
      <c r="RB410" s="29"/>
      <c r="RC410" s="29"/>
      <c r="RD410" s="29"/>
      <c r="RE410" s="29"/>
      <c r="RF410" s="29"/>
      <c r="RG410" s="29"/>
      <c r="RH410" s="29"/>
      <c r="RI410" s="29"/>
      <c r="RJ410" s="29"/>
      <c r="RK410" s="29"/>
      <c r="RL410" s="29"/>
      <c r="RM410" s="29"/>
      <c r="RN410" s="29"/>
      <c r="RO410" s="29"/>
      <c r="RP410" s="29"/>
      <c r="RQ410" s="29"/>
      <c r="RR410" s="29"/>
      <c r="RS410" s="29"/>
      <c r="RT410" s="29"/>
      <c r="RU410" s="29"/>
      <c r="RV410" s="29"/>
      <c r="RW410" s="29"/>
      <c r="RX410" s="29"/>
      <c r="RY410" s="29"/>
      <c r="RZ410" s="29"/>
      <c r="SA410" s="29"/>
      <c r="SB410" s="29"/>
      <c r="SC410" s="29"/>
      <c r="SD410" s="29"/>
      <c r="SE410" s="29"/>
      <c r="SF410" s="29"/>
      <c r="SG410" s="29"/>
      <c r="SH410" s="29"/>
      <c r="SI410" s="29"/>
      <c r="SJ410" s="29"/>
      <c r="SK410" s="29"/>
      <c r="SL410" s="29"/>
      <c r="SM410" s="29"/>
      <c r="SN410" s="29"/>
      <c r="SO410" s="29"/>
      <c r="SP410" s="29"/>
      <c r="SQ410" s="29"/>
      <c r="SR410" s="29"/>
      <c r="SS410" s="29"/>
      <c r="ST410" s="29"/>
      <c r="SU410" s="29"/>
      <c r="SV410" s="29"/>
      <c r="SW410" s="29"/>
      <c r="SX410" s="29"/>
      <c r="SY410" s="29"/>
      <c r="SZ410" s="29"/>
      <c r="TA410" s="29"/>
      <c r="TB410" s="29"/>
      <c r="TC410" s="29"/>
      <c r="TD410" s="29"/>
      <c r="TE410" s="29"/>
      <c r="TF410" s="29"/>
      <c r="TG410" s="29"/>
      <c r="TH410" s="29"/>
      <c r="TI410" s="29"/>
      <c r="TJ410" s="29"/>
      <c r="TK410" s="29"/>
      <c r="TL410" s="29"/>
      <c r="TM410" s="29"/>
      <c r="TN410" s="29"/>
      <c r="TO410" s="29"/>
      <c r="TP410" s="29"/>
      <c r="TQ410" s="29"/>
      <c r="TR410" s="29"/>
      <c r="TS410" s="29"/>
      <c r="TT410" s="29"/>
      <c r="TU410" s="29"/>
      <c r="TV410" s="29"/>
      <c r="TW410" s="29"/>
      <c r="TX410" s="29"/>
      <c r="TY410" s="29"/>
      <c r="TZ410" s="29"/>
      <c r="UA410" s="29"/>
      <c r="UB410" s="29"/>
      <c r="UC410" s="29"/>
      <c r="UD410" s="29"/>
      <c r="UE410" s="29"/>
      <c r="UF410" s="29"/>
      <c r="UG410" s="29"/>
      <c r="UH410" s="29"/>
      <c r="UI410" s="29"/>
      <c r="UJ410" s="29"/>
      <c r="UK410" s="29"/>
      <c r="UL410" s="29"/>
      <c r="UM410" s="29"/>
      <c r="UN410" s="29"/>
      <c r="UO410" s="29"/>
      <c r="UP410" s="29"/>
      <c r="UQ410" s="29"/>
      <c r="UR410" s="29"/>
      <c r="US410" s="29"/>
      <c r="UT410" s="29"/>
      <c r="UU410" s="29"/>
      <c r="UV410" s="29"/>
      <c r="UW410" s="29"/>
      <c r="UX410" s="29"/>
      <c r="UY410" s="29"/>
      <c r="UZ410" s="29"/>
      <c r="VA410" s="29"/>
      <c r="VB410" s="29"/>
      <c r="VC410" s="29"/>
      <c r="VD410" s="29"/>
      <c r="VE410" s="29"/>
      <c r="VF410" s="29"/>
      <c r="VG410" s="29"/>
      <c r="VH410" s="29"/>
      <c r="VI410" s="29"/>
      <c r="VJ410" s="29"/>
      <c r="VK410" s="29"/>
      <c r="VL410" s="29"/>
      <c r="VM410" s="29"/>
      <c r="VN410" s="29"/>
      <c r="VO410" s="29"/>
      <c r="VP410" s="29"/>
      <c r="VQ410" s="29"/>
      <c r="VR410" s="29"/>
      <c r="VS410" s="29"/>
      <c r="VT410" s="29"/>
      <c r="VU410" s="29"/>
    </row>
    <row r="411" spans="1:593" s="30" customFormat="1" ht="15.75" customHeight="1" x14ac:dyDescent="0.2">
      <c r="A411" s="49" t="s">
        <v>203</v>
      </c>
      <c r="B411" s="53" t="s">
        <v>1129</v>
      </c>
      <c r="C411" s="50" t="s">
        <v>105</v>
      </c>
      <c r="D411" s="24" t="s">
        <v>1195</v>
      </c>
      <c r="E411" s="24" t="s">
        <v>1196</v>
      </c>
      <c r="F411" s="31"/>
      <c r="G411" s="24"/>
      <c r="H411" s="24"/>
      <c r="I411" s="25"/>
      <c r="J411" s="24"/>
      <c r="K411" s="24"/>
      <c r="L411" s="27"/>
      <c r="M411" s="28"/>
      <c r="N411" s="28"/>
      <c r="O411" s="27"/>
      <c r="P411" s="27"/>
      <c r="Q411" s="33">
        <f t="shared" si="28"/>
        <v>36.04</v>
      </c>
      <c r="R411" s="34">
        <f t="shared" si="29"/>
        <v>45</v>
      </c>
      <c r="S411" s="28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7"/>
      <c r="BT411" s="27"/>
      <c r="BU411" s="27"/>
      <c r="BV411" s="29"/>
      <c r="BW411" s="29"/>
      <c r="BX411" s="29"/>
      <c r="BY411" s="29"/>
      <c r="BZ411" s="29"/>
      <c r="CA411" s="29">
        <v>36.04</v>
      </c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  <c r="QN411" s="29"/>
      <c r="QO411" s="29"/>
      <c r="QP411" s="29"/>
      <c r="QQ411" s="29"/>
      <c r="QR411" s="29"/>
      <c r="QS411" s="29"/>
      <c r="QT411" s="29"/>
      <c r="QU411" s="29"/>
      <c r="QV411" s="29"/>
      <c r="QW411" s="29"/>
      <c r="QX411" s="29"/>
      <c r="QY411" s="29"/>
      <c r="QZ411" s="29"/>
      <c r="RA411" s="29"/>
      <c r="RB411" s="29"/>
      <c r="RC411" s="29"/>
      <c r="RD411" s="29"/>
      <c r="RE411" s="29"/>
      <c r="RF411" s="29"/>
      <c r="RG411" s="29"/>
      <c r="RH411" s="29"/>
      <c r="RI411" s="29"/>
      <c r="RJ411" s="29"/>
      <c r="RK411" s="29"/>
      <c r="RL411" s="29"/>
      <c r="RM411" s="29"/>
      <c r="RN411" s="29"/>
      <c r="RO411" s="29"/>
      <c r="RP411" s="29"/>
      <c r="RQ411" s="29"/>
      <c r="RR411" s="29"/>
      <c r="RS411" s="29"/>
      <c r="RT411" s="29"/>
      <c r="RU411" s="29"/>
      <c r="RV411" s="29"/>
      <c r="RW411" s="29"/>
      <c r="RX411" s="29"/>
      <c r="RY411" s="29"/>
      <c r="RZ411" s="29"/>
      <c r="SA411" s="29"/>
      <c r="SB411" s="29"/>
      <c r="SC411" s="29"/>
      <c r="SD411" s="29"/>
      <c r="SE411" s="29"/>
      <c r="SF411" s="29"/>
      <c r="SG411" s="29"/>
      <c r="SH411" s="29"/>
      <c r="SI411" s="29"/>
      <c r="SJ411" s="29"/>
      <c r="SK411" s="29"/>
      <c r="SL411" s="29"/>
      <c r="SM411" s="29"/>
      <c r="SN411" s="29"/>
      <c r="SO411" s="29"/>
      <c r="SP411" s="29"/>
      <c r="SQ411" s="29"/>
      <c r="SR411" s="29"/>
      <c r="SS411" s="29"/>
      <c r="ST411" s="29"/>
      <c r="SU411" s="29"/>
      <c r="SV411" s="29"/>
      <c r="SW411" s="29"/>
      <c r="SX411" s="29"/>
      <c r="SY411" s="29"/>
      <c r="SZ411" s="29"/>
      <c r="TA411" s="29"/>
      <c r="TB411" s="29"/>
      <c r="TC411" s="29"/>
      <c r="TD411" s="29"/>
      <c r="TE411" s="29"/>
      <c r="TF411" s="29"/>
      <c r="TG411" s="29"/>
      <c r="TH411" s="29"/>
      <c r="TI411" s="29"/>
      <c r="TJ411" s="29"/>
      <c r="TK411" s="29"/>
      <c r="TL411" s="29"/>
      <c r="TM411" s="29"/>
      <c r="TN411" s="29"/>
      <c r="TO411" s="29"/>
      <c r="TP411" s="29"/>
      <c r="TQ411" s="29"/>
      <c r="TR411" s="29"/>
      <c r="TS411" s="29"/>
      <c r="TT411" s="29"/>
      <c r="TU411" s="29"/>
      <c r="TV411" s="29"/>
      <c r="TW411" s="29"/>
      <c r="TX411" s="29"/>
      <c r="TY411" s="29"/>
      <c r="TZ411" s="29"/>
      <c r="UA411" s="29"/>
      <c r="UB411" s="29"/>
      <c r="UC411" s="29"/>
      <c r="UD411" s="29"/>
      <c r="UE411" s="29"/>
      <c r="UF411" s="29"/>
      <c r="UG411" s="29"/>
      <c r="UH411" s="29"/>
      <c r="UI411" s="29"/>
      <c r="UJ411" s="29"/>
      <c r="UK411" s="29"/>
      <c r="UL411" s="29"/>
      <c r="UM411" s="29"/>
      <c r="UN411" s="29"/>
      <c r="UO411" s="29"/>
      <c r="UP411" s="29"/>
      <c r="UQ411" s="29"/>
      <c r="UR411" s="29"/>
      <c r="US411" s="29"/>
      <c r="UT411" s="29"/>
      <c r="UU411" s="29"/>
      <c r="UV411" s="29"/>
      <c r="UW411" s="29"/>
      <c r="UX411" s="29"/>
      <c r="UY411" s="29"/>
      <c r="UZ411" s="29"/>
      <c r="VA411" s="29"/>
      <c r="VB411" s="29"/>
      <c r="VC411" s="29"/>
      <c r="VD411" s="29"/>
      <c r="VE411" s="29"/>
      <c r="VF411" s="29"/>
      <c r="VG411" s="29"/>
      <c r="VH411" s="29"/>
      <c r="VI411" s="29"/>
      <c r="VJ411" s="29"/>
      <c r="VK411" s="29"/>
      <c r="VL411" s="29"/>
      <c r="VM411" s="29"/>
      <c r="VN411" s="29"/>
      <c r="VO411" s="29"/>
      <c r="VP411" s="29"/>
      <c r="VQ411" s="29"/>
      <c r="VR411" s="29"/>
      <c r="VS411" s="29"/>
      <c r="VT411" s="29"/>
      <c r="VU411" s="29"/>
    </row>
    <row r="412" spans="1:593" s="30" customFormat="1" ht="15.75" customHeight="1" x14ac:dyDescent="0.2">
      <c r="A412" s="25" t="s">
        <v>103</v>
      </c>
      <c r="B412" s="41" t="s">
        <v>1129</v>
      </c>
      <c r="C412" s="26" t="s">
        <v>105</v>
      </c>
      <c r="D412" s="24" t="s">
        <v>1197</v>
      </c>
      <c r="E412" s="24" t="s">
        <v>1198</v>
      </c>
      <c r="F412" s="31">
        <v>36933</v>
      </c>
      <c r="G412" s="24" t="s">
        <v>1170</v>
      </c>
      <c r="H412" s="24" t="s">
        <v>1171</v>
      </c>
      <c r="I412" s="24">
        <v>1</v>
      </c>
      <c r="J412" s="55" t="s">
        <v>1172</v>
      </c>
      <c r="K412" s="24" t="s">
        <v>1173</v>
      </c>
      <c r="L412" s="27">
        <v>999901600</v>
      </c>
      <c r="M412" s="28" t="s">
        <v>112</v>
      </c>
      <c r="N412" s="28"/>
      <c r="O412" s="27"/>
      <c r="P412" s="27"/>
      <c r="Q412" s="33">
        <f t="shared" si="28"/>
        <v>36.04</v>
      </c>
      <c r="R412" s="34">
        <f t="shared" si="29"/>
        <v>45</v>
      </c>
      <c r="S412" s="28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>
        <v>36.04</v>
      </c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7"/>
      <c r="BT412" s="27"/>
      <c r="BU412" s="27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</row>
    <row r="413" spans="1:593" s="30" customFormat="1" ht="15.75" customHeight="1" x14ac:dyDescent="0.2">
      <c r="A413" s="25" t="s">
        <v>103</v>
      </c>
      <c r="B413" s="41" t="s">
        <v>1129</v>
      </c>
      <c r="C413" s="26" t="s">
        <v>105</v>
      </c>
      <c r="D413" s="24" t="s">
        <v>460</v>
      </c>
      <c r="E413" s="24" t="s">
        <v>1199</v>
      </c>
      <c r="F413" s="24"/>
      <c r="G413" s="24" t="s">
        <v>1200</v>
      </c>
      <c r="H413" s="24" t="s">
        <v>116</v>
      </c>
      <c r="I413" s="25">
        <v>2</v>
      </c>
      <c r="J413" s="24" t="s">
        <v>1201</v>
      </c>
      <c r="K413" s="24" t="s">
        <v>1202</v>
      </c>
      <c r="L413" s="27">
        <v>999834525</v>
      </c>
      <c r="M413" s="28" t="s">
        <v>112</v>
      </c>
      <c r="N413" s="28"/>
      <c r="O413" s="27"/>
      <c r="P413" s="27"/>
      <c r="Q413" s="33">
        <f t="shared" si="28"/>
        <v>35.75</v>
      </c>
      <c r="R413" s="34">
        <f t="shared" si="29"/>
        <v>47</v>
      </c>
      <c r="S413" s="28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7"/>
      <c r="BT413" s="27"/>
      <c r="BU413" s="27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>
        <v>35.75</v>
      </c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  <c r="QN413" s="29"/>
      <c r="QO413" s="29"/>
      <c r="QP413" s="29"/>
      <c r="QQ413" s="29"/>
      <c r="QR413" s="29"/>
      <c r="QS413" s="29"/>
      <c r="QT413" s="29"/>
      <c r="QU413" s="29"/>
      <c r="QV413" s="29"/>
      <c r="QW413" s="29"/>
      <c r="QX413" s="29"/>
      <c r="QY413" s="29"/>
      <c r="QZ413" s="29"/>
      <c r="RA413" s="29"/>
      <c r="RB413" s="29"/>
      <c r="RC413" s="29"/>
      <c r="RD413" s="29"/>
      <c r="RE413" s="29"/>
      <c r="RF413" s="29"/>
      <c r="RG413" s="29"/>
      <c r="RH413" s="29"/>
      <c r="RI413" s="29"/>
      <c r="RJ413" s="29"/>
      <c r="RK413" s="29"/>
      <c r="RL413" s="29"/>
      <c r="RM413" s="29"/>
      <c r="RN413" s="29"/>
      <c r="RO413" s="29"/>
      <c r="RP413" s="29"/>
      <c r="RQ413" s="29"/>
      <c r="RR413" s="29"/>
      <c r="RS413" s="29"/>
      <c r="RT413" s="29"/>
      <c r="RU413" s="29"/>
      <c r="RV413" s="29"/>
      <c r="RW413" s="29"/>
      <c r="RX413" s="29"/>
      <c r="RY413" s="29"/>
      <c r="RZ413" s="29"/>
      <c r="SA413" s="29"/>
      <c r="SB413" s="29"/>
      <c r="SC413" s="29"/>
      <c r="SD413" s="29"/>
      <c r="SE413" s="29"/>
      <c r="SF413" s="29"/>
      <c r="SG413" s="29"/>
      <c r="SH413" s="29"/>
      <c r="SI413" s="29"/>
      <c r="SJ413" s="29"/>
      <c r="SK413" s="29"/>
      <c r="SL413" s="29"/>
      <c r="SM413" s="29"/>
      <c r="SN413" s="29"/>
      <c r="SO413" s="29"/>
      <c r="SP413" s="29"/>
      <c r="SQ413" s="29"/>
      <c r="SR413" s="29"/>
      <c r="SS413" s="29"/>
      <c r="ST413" s="29"/>
      <c r="SU413" s="29"/>
      <c r="SV413" s="29"/>
      <c r="SW413" s="29"/>
      <c r="SX413" s="29"/>
      <c r="SY413" s="29"/>
      <c r="SZ413" s="29"/>
      <c r="TA413" s="29"/>
      <c r="TB413" s="29"/>
      <c r="TC413" s="29"/>
      <c r="TD413" s="29"/>
      <c r="TE413" s="29"/>
      <c r="TF413" s="29"/>
      <c r="TG413" s="29"/>
      <c r="TH413" s="29"/>
      <c r="TI413" s="29"/>
      <c r="TJ413" s="29"/>
      <c r="TK413" s="29"/>
      <c r="TL413" s="29"/>
      <c r="TM413" s="29"/>
      <c r="TN413" s="29"/>
      <c r="TO413" s="29"/>
      <c r="TP413" s="29"/>
      <c r="TQ413" s="29"/>
      <c r="TR413" s="29"/>
      <c r="TS413" s="29"/>
      <c r="TT413" s="29"/>
      <c r="TU413" s="29"/>
      <c r="TV413" s="29"/>
      <c r="TW413" s="29"/>
      <c r="TX413" s="29"/>
      <c r="TY413" s="29"/>
      <c r="TZ413" s="29"/>
      <c r="UA413" s="29"/>
      <c r="UB413" s="29"/>
      <c r="UC413" s="29"/>
      <c r="UD413" s="29"/>
      <c r="UE413" s="29"/>
      <c r="UF413" s="29"/>
      <c r="UG413" s="29"/>
      <c r="UH413" s="29"/>
      <c r="UI413" s="29"/>
      <c r="UJ413" s="29"/>
      <c r="UK413" s="29"/>
      <c r="UL413" s="29"/>
      <c r="UM413" s="29"/>
      <c r="UN413" s="29"/>
      <c r="UO413" s="29"/>
      <c r="UP413" s="29"/>
      <c r="UQ413" s="29"/>
      <c r="UR413" s="29"/>
      <c r="US413" s="29"/>
      <c r="UT413" s="29"/>
      <c r="UU413" s="29"/>
      <c r="UV413" s="29"/>
      <c r="UW413" s="29"/>
      <c r="UX413" s="29"/>
      <c r="UY413" s="29"/>
      <c r="UZ413" s="29"/>
      <c r="VA413" s="29"/>
      <c r="VB413" s="29"/>
      <c r="VC413" s="29"/>
      <c r="VD413" s="29"/>
      <c r="VE413" s="29"/>
      <c r="VF413" s="29"/>
      <c r="VG413" s="29"/>
      <c r="VH413" s="29"/>
      <c r="VI413" s="29"/>
      <c r="VJ413" s="29"/>
      <c r="VK413" s="29"/>
      <c r="VL413" s="29"/>
      <c r="VM413" s="29"/>
      <c r="VN413" s="29"/>
      <c r="VO413" s="29"/>
      <c r="VP413" s="29"/>
      <c r="VQ413" s="29"/>
      <c r="VR413" s="29"/>
      <c r="VS413" s="29"/>
      <c r="VT413" s="29"/>
      <c r="VU413" s="29"/>
    </row>
    <row r="414" spans="1:593" s="30" customFormat="1" ht="15.75" customHeight="1" x14ac:dyDescent="0.2">
      <c r="A414" s="25" t="s">
        <v>103</v>
      </c>
      <c r="B414" s="41" t="s">
        <v>1129</v>
      </c>
      <c r="C414" s="26" t="s">
        <v>105</v>
      </c>
      <c r="D414" s="24" t="s">
        <v>628</v>
      </c>
      <c r="E414" s="24" t="s">
        <v>1203</v>
      </c>
      <c r="F414" s="24"/>
      <c r="G414" s="24"/>
      <c r="H414" s="24"/>
      <c r="I414" s="24"/>
      <c r="J414" s="24"/>
      <c r="K414" s="24"/>
      <c r="L414" s="27"/>
      <c r="M414" s="28"/>
      <c r="N414" s="28"/>
      <c r="O414" s="27"/>
      <c r="P414" s="27"/>
      <c r="Q414" s="33">
        <f t="shared" si="28"/>
        <v>35.75</v>
      </c>
      <c r="R414" s="34">
        <f t="shared" si="29"/>
        <v>47</v>
      </c>
      <c r="S414" s="28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7"/>
      <c r="BT414" s="27"/>
      <c r="BU414" s="27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>
        <v>35.75</v>
      </c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</row>
    <row r="415" spans="1:593" s="30" customFormat="1" ht="15.75" customHeight="1" x14ac:dyDescent="0.2">
      <c r="A415" s="25" t="s">
        <v>103</v>
      </c>
      <c r="B415" s="41" t="s">
        <v>1129</v>
      </c>
      <c r="C415" s="26" t="s">
        <v>105</v>
      </c>
      <c r="D415" s="24" t="s">
        <v>832</v>
      </c>
      <c r="E415" s="24" t="s">
        <v>833</v>
      </c>
      <c r="F415" s="24"/>
      <c r="G415" s="24" t="s">
        <v>834</v>
      </c>
      <c r="H415" s="24" t="s">
        <v>122</v>
      </c>
      <c r="I415" s="24">
        <v>4</v>
      </c>
      <c r="J415" s="24" t="s">
        <v>123</v>
      </c>
      <c r="K415" s="24" t="s">
        <v>835</v>
      </c>
      <c r="L415" s="27">
        <v>999827107</v>
      </c>
      <c r="M415" s="28" t="s">
        <v>112</v>
      </c>
      <c r="N415" s="28"/>
      <c r="O415" s="27"/>
      <c r="P415" s="27"/>
      <c r="Q415" s="33">
        <f t="shared" si="28"/>
        <v>32.4</v>
      </c>
      <c r="R415" s="34">
        <f t="shared" si="29"/>
        <v>49</v>
      </c>
      <c r="S415" s="28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7"/>
      <c r="BT415" s="27"/>
      <c r="BU415" s="27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>
        <v>32.4</v>
      </c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</row>
    <row r="416" spans="1:593" s="30" customFormat="1" ht="15.75" customHeight="1" x14ac:dyDescent="0.2">
      <c r="A416" s="25" t="s">
        <v>103</v>
      </c>
      <c r="B416" s="41" t="s">
        <v>1129</v>
      </c>
      <c r="C416" s="26" t="s">
        <v>105</v>
      </c>
      <c r="D416" s="24" t="s">
        <v>1209</v>
      </c>
      <c r="E416" s="24" t="s">
        <v>1210</v>
      </c>
      <c r="F416" s="24"/>
      <c r="G416" s="24" t="s">
        <v>1089</v>
      </c>
      <c r="H416" s="24" t="s">
        <v>116</v>
      </c>
      <c r="I416" s="25">
        <v>2</v>
      </c>
      <c r="J416" s="24" t="s">
        <v>395</v>
      </c>
      <c r="K416" s="24" t="s">
        <v>732</v>
      </c>
      <c r="L416" s="27">
        <v>999804775</v>
      </c>
      <c r="M416" s="28" t="s">
        <v>112</v>
      </c>
      <c r="N416" s="28" t="b">
        <v>1</v>
      </c>
      <c r="O416" s="27"/>
      <c r="P416" s="27"/>
      <c r="Q416" s="33">
        <f t="shared" si="28"/>
        <v>31.8</v>
      </c>
      <c r="R416" s="34">
        <f t="shared" si="29"/>
        <v>50</v>
      </c>
      <c r="S416" s="28"/>
      <c r="T416" s="27">
        <v>31.8</v>
      </c>
      <c r="U416" s="29"/>
      <c r="V416" s="29"/>
      <c r="W416" s="27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7"/>
      <c r="BT416" s="27"/>
      <c r="BU416" s="27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  <c r="QN416" s="29"/>
      <c r="QO416" s="29"/>
      <c r="QP416" s="29"/>
      <c r="QQ416" s="29"/>
      <c r="QR416" s="29"/>
      <c r="QS416" s="29"/>
      <c r="QT416" s="29"/>
      <c r="QU416" s="29"/>
      <c r="QV416" s="29"/>
      <c r="QW416" s="29"/>
      <c r="QX416" s="29"/>
      <c r="QY416" s="29"/>
      <c r="QZ416" s="29"/>
      <c r="RA416" s="29"/>
      <c r="RB416" s="29"/>
      <c r="RC416" s="29"/>
      <c r="RD416" s="29"/>
      <c r="RE416" s="29"/>
      <c r="RF416" s="29"/>
      <c r="RG416" s="29"/>
      <c r="RH416" s="29"/>
      <c r="RI416" s="29"/>
      <c r="RJ416" s="29"/>
      <c r="RK416" s="29"/>
      <c r="RL416" s="29"/>
      <c r="RM416" s="29"/>
      <c r="RN416" s="29"/>
      <c r="RO416" s="29"/>
      <c r="RP416" s="29"/>
      <c r="RQ416" s="29"/>
      <c r="RR416" s="29"/>
      <c r="RS416" s="29"/>
      <c r="RT416" s="29"/>
      <c r="RU416" s="29"/>
      <c r="RV416" s="29"/>
      <c r="RW416" s="29"/>
      <c r="RX416" s="29"/>
      <c r="RY416" s="29"/>
      <c r="RZ416" s="29"/>
      <c r="SA416" s="29"/>
      <c r="SB416" s="29"/>
      <c r="SC416" s="29"/>
      <c r="SD416" s="29"/>
      <c r="SE416" s="29"/>
      <c r="SF416" s="29"/>
      <c r="SG416" s="29"/>
      <c r="SH416" s="29"/>
      <c r="SI416" s="29"/>
      <c r="SJ416" s="29"/>
      <c r="SK416" s="29"/>
      <c r="SL416" s="29"/>
      <c r="SM416" s="29"/>
      <c r="SN416" s="29"/>
      <c r="SO416" s="29"/>
      <c r="SP416" s="29"/>
      <c r="SQ416" s="29"/>
      <c r="SR416" s="29"/>
      <c r="SS416" s="29"/>
      <c r="ST416" s="29"/>
      <c r="SU416" s="29"/>
      <c r="SV416" s="29"/>
      <c r="SW416" s="29"/>
      <c r="SX416" s="29"/>
      <c r="SY416" s="29"/>
      <c r="SZ416" s="29"/>
      <c r="TA416" s="29"/>
      <c r="TB416" s="29"/>
      <c r="TC416" s="29"/>
      <c r="TD416" s="29"/>
      <c r="TE416" s="29"/>
      <c r="TF416" s="29"/>
      <c r="TG416" s="29"/>
      <c r="TH416" s="29"/>
      <c r="TI416" s="29"/>
      <c r="TJ416" s="29"/>
      <c r="TK416" s="29"/>
      <c r="TL416" s="29"/>
      <c r="TM416" s="29"/>
      <c r="TN416" s="29"/>
      <c r="TO416" s="29"/>
      <c r="TP416" s="29"/>
      <c r="TQ416" s="29"/>
      <c r="TR416" s="29"/>
      <c r="TS416" s="29"/>
      <c r="TT416" s="29"/>
      <c r="TU416" s="29"/>
      <c r="TV416" s="29"/>
      <c r="TW416" s="29"/>
      <c r="TX416" s="29"/>
      <c r="TY416" s="29"/>
      <c r="TZ416" s="29"/>
      <c r="UA416" s="29"/>
      <c r="UB416" s="29"/>
      <c r="UC416" s="29"/>
      <c r="UD416" s="29"/>
      <c r="UE416" s="29"/>
      <c r="UF416" s="29"/>
      <c r="UG416" s="29"/>
      <c r="UH416" s="29"/>
      <c r="UI416" s="29"/>
      <c r="UJ416" s="29"/>
      <c r="UK416" s="29"/>
      <c r="UL416" s="29"/>
      <c r="UM416" s="29"/>
      <c r="UN416" s="29"/>
      <c r="UO416" s="29"/>
      <c r="UP416" s="29"/>
      <c r="UQ416" s="29"/>
      <c r="UR416" s="29"/>
      <c r="US416" s="29"/>
      <c r="UT416" s="29"/>
      <c r="UU416" s="29"/>
      <c r="UV416" s="29"/>
      <c r="UW416" s="29"/>
      <c r="UX416" s="29"/>
      <c r="UY416" s="29"/>
      <c r="UZ416" s="29"/>
      <c r="VA416" s="29"/>
      <c r="VB416" s="29"/>
      <c r="VC416" s="29"/>
      <c r="VD416" s="29"/>
      <c r="VE416" s="29"/>
      <c r="VF416" s="29"/>
      <c r="VG416" s="29"/>
      <c r="VH416" s="29"/>
      <c r="VI416" s="29"/>
      <c r="VJ416" s="29"/>
      <c r="VK416" s="29"/>
      <c r="VL416" s="29"/>
      <c r="VM416" s="29"/>
      <c r="VN416" s="29"/>
      <c r="VO416" s="29"/>
      <c r="VP416" s="29"/>
      <c r="VQ416" s="29"/>
      <c r="VR416" s="29"/>
      <c r="VS416" s="29"/>
      <c r="VT416" s="29"/>
      <c r="VU416" s="29"/>
    </row>
    <row r="417" spans="1:593" s="30" customFormat="1" ht="15.75" customHeight="1" x14ac:dyDescent="0.2">
      <c r="A417" s="25" t="s">
        <v>103</v>
      </c>
      <c r="B417" s="41" t="s">
        <v>1129</v>
      </c>
      <c r="C417" s="26" t="s">
        <v>105</v>
      </c>
      <c r="D417" s="24" t="s">
        <v>204</v>
      </c>
      <c r="E417" s="24" t="s">
        <v>1211</v>
      </c>
      <c r="F417" s="31">
        <v>37062</v>
      </c>
      <c r="G417" s="24" t="s">
        <v>1212</v>
      </c>
      <c r="H417" s="24" t="s">
        <v>269</v>
      </c>
      <c r="I417" s="24">
        <v>3</v>
      </c>
      <c r="J417" s="24" t="s">
        <v>1213</v>
      </c>
      <c r="K417" s="24" t="s">
        <v>1214</v>
      </c>
      <c r="L417" s="27">
        <v>999797400</v>
      </c>
      <c r="M417" s="28" t="s">
        <v>112</v>
      </c>
      <c r="N417" s="28"/>
      <c r="O417" s="27"/>
      <c r="P417" s="27"/>
      <c r="Q417" s="33">
        <f t="shared" si="28"/>
        <v>31.8</v>
      </c>
      <c r="R417" s="34">
        <f t="shared" si="29"/>
        <v>50</v>
      </c>
      <c r="S417" s="28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>
        <v>31.8</v>
      </c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7"/>
      <c r="BT417" s="27"/>
      <c r="BU417" s="27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  <c r="QN417" s="29"/>
      <c r="QO417" s="29"/>
      <c r="QP417" s="29"/>
      <c r="QQ417" s="29"/>
      <c r="QR417" s="29"/>
      <c r="QS417" s="29"/>
      <c r="QT417" s="29"/>
      <c r="QU417" s="29"/>
      <c r="QV417" s="29"/>
      <c r="QW417" s="29"/>
      <c r="QX417" s="29"/>
      <c r="QY417" s="29"/>
      <c r="QZ417" s="29"/>
      <c r="RA417" s="29"/>
      <c r="RB417" s="29"/>
      <c r="RC417" s="29"/>
      <c r="RD417" s="29"/>
      <c r="RE417" s="29"/>
      <c r="RF417" s="29"/>
      <c r="RG417" s="29"/>
      <c r="RH417" s="29"/>
      <c r="RI417" s="29"/>
      <c r="RJ417" s="29"/>
      <c r="RK417" s="29"/>
      <c r="RL417" s="29"/>
      <c r="RM417" s="29"/>
      <c r="RN417" s="29"/>
      <c r="RO417" s="29"/>
      <c r="RP417" s="29"/>
      <c r="RQ417" s="29"/>
      <c r="RR417" s="29"/>
      <c r="RS417" s="29"/>
      <c r="RT417" s="29"/>
      <c r="RU417" s="29"/>
      <c r="RV417" s="29"/>
      <c r="RW417" s="29"/>
      <c r="RX417" s="29"/>
      <c r="RY417" s="29"/>
      <c r="RZ417" s="29"/>
      <c r="SA417" s="29"/>
      <c r="SB417" s="29"/>
      <c r="SC417" s="29"/>
      <c r="SD417" s="29"/>
      <c r="SE417" s="29"/>
      <c r="SF417" s="29"/>
      <c r="SG417" s="29"/>
      <c r="SH417" s="29"/>
      <c r="SI417" s="29"/>
      <c r="SJ417" s="29"/>
      <c r="SK417" s="29"/>
      <c r="SL417" s="29"/>
      <c r="SM417" s="29"/>
      <c r="SN417" s="29"/>
      <c r="SO417" s="29"/>
      <c r="SP417" s="29"/>
      <c r="SQ417" s="29"/>
      <c r="SR417" s="29"/>
      <c r="SS417" s="29"/>
      <c r="ST417" s="29"/>
      <c r="SU417" s="29"/>
      <c r="SV417" s="29"/>
      <c r="SW417" s="29"/>
      <c r="SX417" s="29"/>
      <c r="SY417" s="29"/>
      <c r="SZ417" s="29"/>
      <c r="TA417" s="29"/>
      <c r="TB417" s="29"/>
      <c r="TC417" s="29"/>
      <c r="TD417" s="29"/>
      <c r="TE417" s="29"/>
      <c r="TF417" s="29"/>
      <c r="TG417" s="29"/>
      <c r="TH417" s="29"/>
      <c r="TI417" s="29"/>
      <c r="TJ417" s="29"/>
      <c r="TK417" s="29"/>
      <c r="TL417" s="29"/>
      <c r="TM417" s="29"/>
      <c r="TN417" s="29"/>
      <c r="TO417" s="29"/>
      <c r="TP417" s="29"/>
      <c r="TQ417" s="29"/>
      <c r="TR417" s="29"/>
      <c r="TS417" s="29"/>
      <c r="TT417" s="29"/>
      <c r="TU417" s="29"/>
      <c r="TV417" s="29"/>
      <c r="TW417" s="29"/>
      <c r="TX417" s="29"/>
      <c r="TY417" s="29"/>
      <c r="TZ417" s="29"/>
      <c r="UA417" s="29"/>
      <c r="UB417" s="29"/>
      <c r="UC417" s="29"/>
      <c r="UD417" s="29"/>
      <c r="UE417" s="29"/>
      <c r="UF417" s="29"/>
      <c r="UG417" s="29"/>
      <c r="UH417" s="29"/>
      <c r="UI417" s="29"/>
      <c r="UJ417" s="29"/>
      <c r="UK417" s="29"/>
      <c r="UL417" s="29"/>
      <c r="UM417" s="29"/>
      <c r="UN417" s="29"/>
      <c r="UO417" s="29"/>
      <c r="UP417" s="29"/>
      <c r="UQ417" s="29"/>
      <c r="UR417" s="29"/>
      <c r="US417" s="29"/>
      <c r="UT417" s="29"/>
      <c r="UU417" s="29"/>
      <c r="UV417" s="29"/>
      <c r="UW417" s="29"/>
      <c r="UX417" s="29"/>
      <c r="UY417" s="29"/>
      <c r="UZ417" s="29"/>
      <c r="VA417" s="29"/>
      <c r="VB417" s="29"/>
      <c r="VC417" s="29"/>
      <c r="VD417" s="29"/>
      <c r="VE417" s="29"/>
      <c r="VF417" s="29"/>
      <c r="VG417" s="29"/>
      <c r="VH417" s="29"/>
      <c r="VI417" s="29"/>
      <c r="VJ417" s="29"/>
      <c r="VK417" s="29"/>
      <c r="VL417" s="29"/>
      <c r="VM417" s="29"/>
      <c r="VN417" s="29"/>
      <c r="VO417" s="29"/>
      <c r="VP417" s="29"/>
      <c r="VQ417" s="29"/>
      <c r="VR417" s="29"/>
      <c r="VS417" s="29"/>
      <c r="VT417" s="29"/>
      <c r="VU417" s="29"/>
    </row>
    <row r="418" spans="1:593" s="30" customFormat="1" ht="15.75" customHeight="1" x14ac:dyDescent="0.2">
      <c r="A418" s="25" t="s">
        <v>103</v>
      </c>
      <c r="B418" s="41" t="s">
        <v>1129</v>
      </c>
      <c r="C418" s="26" t="s">
        <v>105</v>
      </c>
      <c r="D418" s="24" t="s">
        <v>1215</v>
      </c>
      <c r="E418" s="24" t="s">
        <v>837</v>
      </c>
      <c r="F418" s="24"/>
      <c r="G418" s="24"/>
      <c r="H418" s="24"/>
      <c r="I418" s="24"/>
      <c r="J418" s="24"/>
      <c r="K418" s="24"/>
      <c r="L418" s="27"/>
      <c r="M418" s="28"/>
      <c r="N418" s="28"/>
      <c r="O418" s="27"/>
      <c r="P418" s="27"/>
      <c r="Q418" s="33">
        <f t="shared" si="28"/>
        <v>31.8</v>
      </c>
      <c r="R418" s="34">
        <f t="shared" si="29"/>
        <v>50</v>
      </c>
      <c r="S418" s="28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>
        <v>31.8</v>
      </c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7"/>
      <c r="BT418" s="27"/>
      <c r="BU418" s="27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  <c r="QN418" s="29"/>
      <c r="QO418" s="29"/>
      <c r="QP418" s="29"/>
      <c r="QQ418" s="29"/>
      <c r="QR418" s="29"/>
      <c r="QS418" s="29"/>
      <c r="QT418" s="29"/>
      <c r="QU418" s="29"/>
      <c r="QV418" s="29"/>
      <c r="QW418" s="29"/>
      <c r="QX418" s="29"/>
      <c r="QY418" s="29"/>
      <c r="QZ418" s="29"/>
      <c r="RA418" s="29"/>
      <c r="RB418" s="29"/>
      <c r="RC418" s="29"/>
      <c r="RD418" s="29"/>
      <c r="RE418" s="29"/>
      <c r="RF418" s="29"/>
      <c r="RG418" s="29"/>
      <c r="RH418" s="29"/>
      <c r="RI418" s="29"/>
      <c r="RJ418" s="29"/>
      <c r="RK418" s="29"/>
      <c r="RL418" s="29"/>
      <c r="RM418" s="29"/>
      <c r="RN418" s="29"/>
      <c r="RO418" s="29"/>
      <c r="RP418" s="29"/>
      <c r="RQ418" s="29"/>
      <c r="RR418" s="29"/>
      <c r="RS418" s="29"/>
      <c r="RT418" s="29"/>
      <c r="RU418" s="29"/>
      <c r="RV418" s="29"/>
      <c r="RW418" s="29"/>
      <c r="RX418" s="29"/>
      <c r="RY418" s="29"/>
      <c r="RZ418" s="29"/>
      <c r="SA418" s="29"/>
      <c r="SB418" s="29"/>
      <c r="SC418" s="29"/>
      <c r="SD418" s="29"/>
      <c r="SE418" s="29"/>
      <c r="SF418" s="29"/>
      <c r="SG418" s="29"/>
      <c r="SH418" s="29"/>
      <c r="SI418" s="29"/>
      <c r="SJ418" s="29"/>
      <c r="SK418" s="29"/>
      <c r="SL418" s="29"/>
      <c r="SM418" s="29"/>
      <c r="SN418" s="29"/>
      <c r="SO418" s="29"/>
      <c r="SP418" s="29"/>
      <c r="SQ418" s="29"/>
      <c r="SR418" s="29"/>
      <c r="SS418" s="29"/>
      <c r="ST418" s="29"/>
      <c r="SU418" s="29"/>
      <c r="SV418" s="29"/>
      <c r="SW418" s="29"/>
      <c r="SX418" s="29"/>
      <c r="SY418" s="29"/>
      <c r="SZ418" s="29"/>
      <c r="TA418" s="29"/>
      <c r="TB418" s="29"/>
      <c r="TC418" s="29"/>
      <c r="TD418" s="29"/>
      <c r="TE418" s="29"/>
      <c r="TF418" s="29"/>
      <c r="TG418" s="29"/>
      <c r="TH418" s="29"/>
      <c r="TI418" s="29"/>
      <c r="TJ418" s="29"/>
      <c r="TK418" s="29"/>
      <c r="TL418" s="29"/>
      <c r="TM418" s="29"/>
      <c r="TN418" s="29"/>
      <c r="TO418" s="29"/>
      <c r="TP418" s="29"/>
      <c r="TQ418" s="29"/>
      <c r="TR418" s="29"/>
      <c r="TS418" s="29"/>
      <c r="TT418" s="29"/>
      <c r="TU418" s="29"/>
      <c r="TV418" s="29"/>
      <c r="TW418" s="29"/>
      <c r="TX418" s="29"/>
      <c r="TY418" s="29"/>
      <c r="TZ418" s="29"/>
      <c r="UA418" s="29"/>
      <c r="UB418" s="29"/>
      <c r="UC418" s="29"/>
      <c r="UD418" s="29"/>
      <c r="UE418" s="29"/>
      <c r="UF418" s="29"/>
      <c r="UG418" s="29"/>
      <c r="UH418" s="29"/>
      <c r="UI418" s="29"/>
      <c r="UJ418" s="29"/>
      <c r="UK418" s="29"/>
      <c r="UL418" s="29"/>
      <c r="UM418" s="29"/>
      <c r="UN418" s="29"/>
      <c r="UO418" s="29"/>
      <c r="UP418" s="29"/>
      <c r="UQ418" s="29"/>
      <c r="UR418" s="29"/>
      <c r="US418" s="29"/>
      <c r="UT418" s="29"/>
      <c r="UU418" s="29"/>
      <c r="UV418" s="29"/>
      <c r="UW418" s="29"/>
      <c r="UX418" s="29"/>
      <c r="UY418" s="29"/>
      <c r="UZ418" s="29"/>
      <c r="VA418" s="29"/>
      <c r="VB418" s="29"/>
      <c r="VC418" s="29"/>
      <c r="VD418" s="29"/>
      <c r="VE418" s="29"/>
      <c r="VF418" s="29"/>
      <c r="VG418" s="29"/>
      <c r="VH418" s="29"/>
      <c r="VI418" s="29"/>
      <c r="VJ418" s="29"/>
      <c r="VK418" s="29"/>
      <c r="VL418" s="29"/>
      <c r="VM418" s="29"/>
      <c r="VN418" s="29"/>
      <c r="VO418" s="29"/>
      <c r="VP418" s="29"/>
      <c r="VQ418" s="29"/>
      <c r="VR418" s="29"/>
      <c r="VS418" s="29"/>
      <c r="VT418" s="29"/>
      <c r="VU418" s="29"/>
    </row>
    <row r="419" spans="1:593" s="30" customFormat="1" ht="15.75" customHeight="1" x14ac:dyDescent="0.2">
      <c r="A419" s="25" t="s">
        <v>103</v>
      </c>
      <c r="B419" s="41" t="s">
        <v>1129</v>
      </c>
      <c r="C419" s="26" t="s">
        <v>105</v>
      </c>
      <c r="D419" s="24" t="s">
        <v>1216</v>
      </c>
      <c r="E419" s="24" t="s">
        <v>1217</v>
      </c>
      <c r="F419" s="24"/>
      <c r="G419" s="24" t="s">
        <v>1218</v>
      </c>
      <c r="H419" s="24" t="s">
        <v>362</v>
      </c>
      <c r="I419" s="24">
        <v>1</v>
      </c>
      <c r="J419" s="24" t="s">
        <v>1219</v>
      </c>
      <c r="K419" s="24" t="s">
        <v>1220</v>
      </c>
      <c r="L419" s="27">
        <v>999864875</v>
      </c>
      <c r="M419" s="28" t="s">
        <v>112</v>
      </c>
      <c r="N419" s="28"/>
      <c r="O419" s="27"/>
      <c r="P419" s="27"/>
      <c r="Q419" s="33">
        <f t="shared" si="28"/>
        <v>31.8</v>
      </c>
      <c r="R419" s="34">
        <f t="shared" si="29"/>
        <v>50</v>
      </c>
      <c r="S419" s="28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>
        <v>31.8</v>
      </c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7"/>
      <c r="BT419" s="27"/>
      <c r="BU419" s="27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</row>
    <row r="420" spans="1:593" s="30" customFormat="1" ht="15.75" customHeight="1" x14ac:dyDescent="0.2">
      <c r="A420" s="25" t="s">
        <v>103</v>
      </c>
      <c r="B420" s="41" t="s">
        <v>1129</v>
      </c>
      <c r="C420" s="26" t="s">
        <v>105</v>
      </c>
      <c r="D420" s="24" t="s">
        <v>1221</v>
      </c>
      <c r="E420" s="24" t="s">
        <v>1222</v>
      </c>
      <c r="F420" s="24"/>
      <c r="G420" s="24" t="s">
        <v>492</v>
      </c>
      <c r="H420" s="24" t="s">
        <v>145</v>
      </c>
      <c r="I420" s="25">
        <v>2</v>
      </c>
      <c r="J420" s="24" t="s">
        <v>1223</v>
      </c>
      <c r="K420" s="24" t="s">
        <v>1224</v>
      </c>
      <c r="L420" s="27">
        <v>999899965</v>
      </c>
      <c r="M420" s="28" t="s">
        <v>112</v>
      </c>
      <c r="N420" s="28"/>
      <c r="O420" s="27"/>
      <c r="P420" s="27"/>
      <c r="Q420" s="33">
        <f t="shared" si="28"/>
        <v>30.6</v>
      </c>
      <c r="R420" s="34">
        <f t="shared" si="29"/>
        <v>54</v>
      </c>
      <c r="S420" s="28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>
        <v>30.6</v>
      </c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7"/>
      <c r="BT420" s="27"/>
      <c r="BU420" s="27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</row>
    <row r="421" spans="1:593" s="30" customFormat="1" ht="15.75" customHeight="1" x14ac:dyDescent="0.2">
      <c r="A421" s="25" t="s">
        <v>103</v>
      </c>
      <c r="B421" s="41" t="s">
        <v>1129</v>
      </c>
      <c r="C421" s="26" t="s">
        <v>105</v>
      </c>
      <c r="D421" s="24" t="s">
        <v>908</v>
      </c>
      <c r="E421" s="24" t="s">
        <v>909</v>
      </c>
      <c r="F421" s="31">
        <v>37138</v>
      </c>
      <c r="G421" s="24" t="s">
        <v>910</v>
      </c>
      <c r="H421" s="24" t="s">
        <v>116</v>
      </c>
      <c r="I421" s="25">
        <v>2</v>
      </c>
      <c r="J421" s="24" t="s">
        <v>395</v>
      </c>
      <c r="K421" s="24" t="s">
        <v>911</v>
      </c>
      <c r="L421" s="27">
        <v>999897166</v>
      </c>
      <c r="M421" s="28" t="s">
        <v>112</v>
      </c>
      <c r="N421" s="28"/>
      <c r="O421" s="27"/>
      <c r="P421" s="27"/>
      <c r="Q421" s="33">
        <f t="shared" si="28"/>
        <v>30.6</v>
      </c>
      <c r="R421" s="34">
        <f t="shared" si="29"/>
        <v>54</v>
      </c>
      <c r="S421" s="28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F421" s="29"/>
      <c r="AG421" s="29">
        <v>30.6</v>
      </c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7"/>
      <c r="BT421" s="27"/>
      <c r="BU421" s="27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</row>
    <row r="422" spans="1:593" s="30" customFormat="1" ht="15.75" customHeight="1" x14ac:dyDescent="0.2">
      <c r="A422" s="25" t="s">
        <v>103</v>
      </c>
      <c r="B422" s="41" t="s">
        <v>1129</v>
      </c>
      <c r="C422" s="26" t="s">
        <v>105</v>
      </c>
      <c r="D422" s="24" t="s">
        <v>224</v>
      </c>
      <c r="E422" s="24" t="s">
        <v>3810</v>
      </c>
      <c r="F422" s="31"/>
      <c r="G422" s="24"/>
      <c r="H422" s="24"/>
      <c r="I422" s="25"/>
      <c r="J422" s="24"/>
      <c r="K422" s="24"/>
      <c r="L422" s="27"/>
      <c r="M422" s="28"/>
      <c r="N422" s="28"/>
      <c r="O422" s="27"/>
      <c r="P422" s="27"/>
      <c r="Q422" s="33">
        <f t="shared" si="28"/>
        <v>30.3</v>
      </c>
      <c r="R422" s="34">
        <f t="shared" si="29"/>
        <v>56</v>
      </c>
      <c r="S422" s="28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7"/>
      <c r="BT422" s="27"/>
      <c r="BU422" s="27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>
        <v>30.3</v>
      </c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</row>
    <row r="423" spans="1:593" s="30" customFormat="1" ht="15.75" customHeight="1" x14ac:dyDescent="0.2">
      <c r="A423" s="25" t="s">
        <v>103</v>
      </c>
      <c r="B423" s="41" t="s">
        <v>1129</v>
      </c>
      <c r="C423" s="26" t="s">
        <v>105</v>
      </c>
      <c r="D423" s="24" t="s">
        <v>423</v>
      </c>
      <c r="E423" s="24" t="s">
        <v>1422</v>
      </c>
      <c r="F423" s="24"/>
      <c r="G423" s="24" t="s">
        <v>226</v>
      </c>
      <c r="H423" s="24" t="s">
        <v>200</v>
      </c>
      <c r="I423" s="24">
        <v>8</v>
      </c>
      <c r="J423" s="24" t="s">
        <v>227</v>
      </c>
      <c r="K423" s="24" t="s">
        <v>228</v>
      </c>
      <c r="L423" s="27">
        <v>999875819</v>
      </c>
      <c r="M423" s="28" t="s">
        <v>112</v>
      </c>
      <c r="N423" s="28"/>
      <c r="O423" s="27"/>
      <c r="P423" s="27"/>
      <c r="Q423" s="33">
        <f t="shared" si="28"/>
        <v>27</v>
      </c>
      <c r="R423" s="34">
        <f t="shared" si="29"/>
        <v>57</v>
      </c>
      <c r="S423" s="28"/>
      <c r="T423" s="29"/>
      <c r="U423" s="29"/>
      <c r="V423" s="29"/>
      <c r="W423" s="27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7"/>
      <c r="BT423" s="27"/>
      <c r="BU423" s="27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>
        <v>27</v>
      </c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  <c r="QN423" s="29"/>
      <c r="QO423" s="29"/>
      <c r="QP423" s="29"/>
      <c r="QQ423" s="29"/>
      <c r="QR423" s="29"/>
      <c r="QS423" s="29"/>
      <c r="QT423" s="29"/>
      <c r="QU423" s="29"/>
      <c r="QV423" s="29"/>
      <c r="QW423" s="29"/>
      <c r="QX423" s="29"/>
      <c r="QY423" s="29"/>
      <c r="QZ423" s="29"/>
      <c r="RA423" s="29"/>
      <c r="RB423" s="29"/>
      <c r="RC423" s="29"/>
      <c r="RD423" s="29"/>
      <c r="RE423" s="29"/>
      <c r="RF423" s="29"/>
      <c r="RG423" s="29"/>
      <c r="RH423" s="29"/>
      <c r="RI423" s="29"/>
      <c r="RJ423" s="29"/>
      <c r="RK423" s="29"/>
      <c r="RL423" s="29"/>
      <c r="RM423" s="29"/>
      <c r="RN423" s="29"/>
      <c r="RO423" s="29"/>
      <c r="RP423" s="29"/>
      <c r="RQ423" s="29"/>
      <c r="RR423" s="29"/>
      <c r="RS423" s="29"/>
      <c r="RT423" s="29"/>
      <c r="RU423" s="29"/>
      <c r="RV423" s="29"/>
      <c r="RW423" s="29"/>
      <c r="RX423" s="29"/>
      <c r="RY423" s="29"/>
      <c r="RZ423" s="29"/>
      <c r="SA423" s="29"/>
      <c r="SB423" s="29"/>
      <c r="SC423" s="29"/>
      <c r="SD423" s="29"/>
      <c r="SE423" s="29"/>
      <c r="SF423" s="29"/>
      <c r="SG423" s="29"/>
      <c r="SH423" s="29"/>
      <c r="SI423" s="29"/>
      <c r="SJ423" s="29"/>
      <c r="SK423" s="29"/>
      <c r="SL423" s="29"/>
      <c r="SM423" s="29"/>
      <c r="SN423" s="29"/>
      <c r="SO423" s="29"/>
      <c r="SP423" s="29"/>
      <c r="SQ423" s="29"/>
      <c r="SR423" s="29"/>
      <c r="SS423" s="29"/>
      <c r="ST423" s="29"/>
      <c r="SU423" s="29"/>
      <c r="SV423" s="29"/>
      <c r="SW423" s="29"/>
      <c r="SX423" s="29"/>
      <c r="SY423" s="29"/>
      <c r="SZ423" s="29"/>
      <c r="TA423" s="29"/>
      <c r="TB423" s="29"/>
      <c r="TC423" s="29"/>
      <c r="TD423" s="29"/>
      <c r="TE423" s="29"/>
      <c r="TF423" s="29"/>
      <c r="TG423" s="29"/>
      <c r="TH423" s="29"/>
      <c r="TI423" s="29"/>
      <c r="TJ423" s="29"/>
      <c r="TK423" s="29"/>
      <c r="TL423" s="29"/>
      <c r="TM423" s="29"/>
      <c r="TN423" s="29"/>
      <c r="TO423" s="29"/>
      <c r="TP423" s="29"/>
      <c r="TQ423" s="29"/>
      <c r="TR423" s="29"/>
      <c r="TS423" s="29"/>
      <c r="TT423" s="29"/>
      <c r="TU423" s="29"/>
      <c r="TV423" s="29"/>
      <c r="TW423" s="29"/>
      <c r="TX423" s="29"/>
      <c r="TY423" s="29"/>
      <c r="TZ423" s="29"/>
      <c r="UA423" s="29"/>
      <c r="UB423" s="29"/>
      <c r="UC423" s="29"/>
      <c r="UD423" s="29"/>
      <c r="UE423" s="29"/>
      <c r="UF423" s="29"/>
      <c r="UG423" s="29"/>
      <c r="UH423" s="29"/>
      <c r="UI423" s="29"/>
      <c r="UJ423" s="29"/>
      <c r="UK423" s="29"/>
      <c r="UL423" s="29"/>
      <c r="UM423" s="29"/>
      <c r="UN423" s="29"/>
      <c r="UO423" s="29"/>
      <c r="UP423" s="29"/>
      <c r="UQ423" s="29"/>
      <c r="UR423" s="29"/>
      <c r="US423" s="29"/>
      <c r="UT423" s="29"/>
      <c r="UU423" s="29"/>
      <c r="UV423" s="29"/>
      <c r="UW423" s="29"/>
      <c r="UX423" s="29"/>
      <c r="UY423" s="29"/>
      <c r="UZ423" s="29"/>
      <c r="VA423" s="29"/>
      <c r="VB423" s="29"/>
      <c r="VC423" s="29"/>
      <c r="VD423" s="29"/>
      <c r="VE423" s="29"/>
      <c r="VF423" s="29"/>
      <c r="VG423" s="29"/>
      <c r="VH423" s="29"/>
      <c r="VI423" s="29"/>
      <c r="VJ423" s="29"/>
      <c r="VK423" s="29"/>
      <c r="VL423" s="29"/>
      <c r="VM423" s="29"/>
      <c r="VN423" s="29"/>
      <c r="VO423" s="29"/>
      <c r="VP423" s="29"/>
      <c r="VQ423" s="29"/>
      <c r="VR423" s="29"/>
      <c r="VS423" s="29"/>
      <c r="VT423" s="29"/>
      <c r="VU423" s="29"/>
    </row>
    <row r="424" spans="1:593" s="30" customFormat="1" ht="15.75" customHeight="1" x14ac:dyDescent="0.2">
      <c r="A424" s="25" t="s">
        <v>103</v>
      </c>
      <c r="B424" s="41" t="s">
        <v>1129</v>
      </c>
      <c r="C424" s="26" t="s">
        <v>105</v>
      </c>
      <c r="D424" s="24" t="s">
        <v>3661</v>
      </c>
      <c r="E424" s="24" t="s">
        <v>2480</v>
      </c>
      <c r="F424" s="31"/>
      <c r="G424" s="24"/>
      <c r="H424" s="24"/>
      <c r="I424" s="25"/>
      <c r="J424" s="24"/>
      <c r="K424" s="24"/>
      <c r="L424" s="27"/>
      <c r="M424" s="28"/>
      <c r="N424" s="28"/>
      <c r="O424" s="27"/>
      <c r="P424" s="27"/>
      <c r="Q424" s="33">
        <f t="shared" si="28"/>
        <v>27</v>
      </c>
      <c r="R424" s="34">
        <f t="shared" si="29"/>
        <v>57</v>
      </c>
      <c r="S424" s="28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7"/>
      <c r="BT424" s="27"/>
      <c r="BU424" s="27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>
        <v>27</v>
      </c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  <c r="QN424" s="29"/>
      <c r="QO424" s="29"/>
      <c r="QP424" s="29"/>
      <c r="QQ424" s="29"/>
      <c r="QR424" s="29"/>
      <c r="QS424" s="29"/>
      <c r="QT424" s="29"/>
      <c r="QU424" s="29"/>
      <c r="QV424" s="29"/>
      <c r="QW424" s="29"/>
      <c r="QX424" s="29"/>
      <c r="QY424" s="29"/>
      <c r="QZ424" s="29"/>
      <c r="RA424" s="29"/>
      <c r="RB424" s="29"/>
      <c r="RC424" s="29"/>
      <c r="RD424" s="29"/>
      <c r="RE424" s="29"/>
      <c r="RF424" s="29"/>
      <c r="RG424" s="29"/>
      <c r="RH424" s="29"/>
      <c r="RI424" s="29"/>
      <c r="RJ424" s="29"/>
      <c r="RK424" s="29"/>
      <c r="RL424" s="29"/>
      <c r="RM424" s="29"/>
      <c r="RN424" s="29"/>
      <c r="RO424" s="29"/>
      <c r="RP424" s="29"/>
      <c r="RQ424" s="29"/>
      <c r="RR424" s="29"/>
      <c r="RS424" s="29"/>
      <c r="RT424" s="29"/>
      <c r="RU424" s="29"/>
      <c r="RV424" s="29"/>
      <c r="RW424" s="29"/>
      <c r="RX424" s="29"/>
      <c r="RY424" s="29"/>
      <c r="RZ424" s="29"/>
      <c r="SA424" s="29"/>
      <c r="SB424" s="29"/>
      <c r="SC424" s="29"/>
      <c r="SD424" s="29"/>
      <c r="SE424" s="29"/>
      <c r="SF424" s="29"/>
      <c r="SG424" s="29"/>
      <c r="SH424" s="29"/>
      <c r="SI424" s="29"/>
      <c r="SJ424" s="29"/>
      <c r="SK424" s="29"/>
      <c r="SL424" s="29"/>
      <c r="SM424" s="29"/>
      <c r="SN424" s="29"/>
      <c r="SO424" s="29"/>
      <c r="SP424" s="29"/>
      <c r="SQ424" s="29"/>
      <c r="SR424" s="29"/>
      <c r="SS424" s="29"/>
      <c r="ST424" s="29"/>
      <c r="SU424" s="29"/>
      <c r="SV424" s="29"/>
      <c r="SW424" s="29"/>
      <c r="SX424" s="29"/>
      <c r="SY424" s="29"/>
      <c r="SZ424" s="29"/>
      <c r="TA424" s="29"/>
      <c r="TB424" s="29"/>
      <c r="TC424" s="29"/>
      <c r="TD424" s="29"/>
      <c r="TE424" s="29"/>
      <c r="TF424" s="29"/>
      <c r="TG424" s="29"/>
      <c r="TH424" s="29"/>
      <c r="TI424" s="29"/>
      <c r="TJ424" s="29"/>
      <c r="TK424" s="29"/>
      <c r="TL424" s="29"/>
      <c r="TM424" s="29"/>
      <c r="TN424" s="29"/>
      <c r="TO424" s="29"/>
      <c r="TP424" s="29"/>
      <c r="TQ424" s="29"/>
      <c r="TR424" s="29"/>
      <c r="TS424" s="29"/>
      <c r="TT424" s="29"/>
      <c r="TU424" s="29"/>
      <c r="TV424" s="29"/>
      <c r="TW424" s="29"/>
      <c r="TX424" s="29"/>
      <c r="TY424" s="29"/>
      <c r="TZ424" s="29"/>
      <c r="UA424" s="29"/>
      <c r="UB424" s="29"/>
      <c r="UC424" s="29"/>
      <c r="UD424" s="29"/>
      <c r="UE424" s="29"/>
      <c r="UF424" s="29"/>
      <c r="UG424" s="29"/>
      <c r="UH424" s="29"/>
      <c r="UI424" s="29"/>
      <c r="UJ424" s="29"/>
      <c r="UK424" s="29"/>
      <c r="UL424" s="29"/>
      <c r="UM424" s="29"/>
      <c r="UN424" s="29"/>
      <c r="UO424" s="29"/>
      <c r="UP424" s="29"/>
      <c r="UQ424" s="29"/>
      <c r="UR424" s="29"/>
      <c r="US424" s="29"/>
      <c r="UT424" s="29"/>
      <c r="UU424" s="29"/>
      <c r="UV424" s="29"/>
      <c r="UW424" s="29"/>
      <c r="UX424" s="29"/>
      <c r="UY424" s="29"/>
      <c r="UZ424" s="29"/>
      <c r="VA424" s="29"/>
      <c r="VB424" s="29"/>
      <c r="VC424" s="29"/>
      <c r="VD424" s="29"/>
      <c r="VE424" s="29"/>
      <c r="VF424" s="29"/>
      <c r="VG424" s="29"/>
      <c r="VH424" s="29"/>
      <c r="VI424" s="29"/>
      <c r="VJ424" s="29"/>
      <c r="VK424" s="29"/>
      <c r="VL424" s="29"/>
      <c r="VM424" s="29"/>
      <c r="VN424" s="29"/>
      <c r="VO424" s="29"/>
      <c r="VP424" s="29"/>
      <c r="VQ424" s="29"/>
      <c r="VR424" s="29"/>
      <c r="VS424" s="29"/>
      <c r="VT424" s="29"/>
      <c r="VU424" s="29"/>
    </row>
    <row r="425" spans="1:593" s="30" customFormat="1" ht="15.75" customHeight="1" x14ac:dyDescent="0.2">
      <c r="A425" s="25" t="s">
        <v>103</v>
      </c>
      <c r="B425" s="41" t="s">
        <v>1129</v>
      </c>
      <c r="C425" s="26" t="s">
        <v>105</v>
      </c>
      <c r="D425" s="24" t="s">
        <v>3665</v>
      </c>
      <c r="E425" s="24" t="s">
        <v>3666</v>
      </c>
      <c r="F425" s="31"/>
      <c r="G425" s="24"/>
      <c r="H425" s="24"/>
      <c r="I425" s="25"/>
      <c r="J425" s="24"/>
      <c r="K425" s="24"/>
      <c r="L425" s="27"/>
      <c r="M425" s="28"/>
      <c r="N425" s="28"/>
      <c r="O425" s="27"/>
      <c r="P425" s="27"/>
      <c r="Q425" s="33">
        <f t="shared" si="28"/>
        <v>27</v>
      </c>
      <c r="R425" s="34">
        <f t="shared" si="29"/>
        <v>57</v>
      </c>
      <c r="S425" s="28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7"/>
      <c r="BT425" s="27"/>
      <c r="BU425" s="27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>
        <v>27</v>
      </c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  <c r="QN425" s="29"/>
      <c r="QO425" s="29"/>
      <c r="QP425" s="29"/>
      <c r="QQ425" s="29"/>
      <c r="QR425" s="29"/>
      <c r="QS425" s="29"/>
      <c r="QT425" s="29"/>
      <c r="QU425" s="29"/>
      <c r="QV425" s="29"/>
      <c r="QW425" s="29"/>
      <c r="QX425" s="29"/>
      <c r="QY425" s="29"/>
      <c r="QZ425" s="29"/>
      <c r="RA425" s="29"/>
      <c r="RB425" s="29"/>
      <c r="RC425" s="29"/>
      <c r="RD425" s="29"/>
      <c r="RE425" s="29"/>
      <c r="RF425" s="29"/>
      <c r="RG425" s="29"/>
      <c r="RH425" s="29"/>
      <c r="RI425" s="29"/>
      <c r="RJ425" s="29"/>
      <c r="RK425" s="29"/>
      <c r="RL425" s="29"/>
      <c r="RM425" s="29"/>
      <c r="RN425" s="29"/>
      <c r="RO425" s="29"/>
      <c r="RP425" s="29"/>
      <c r="RQ425" s="29"/>
      <c r="RR425" s="29"/>
      <c r="RS425" s="29"/>
      <c r="RT425" s="29"/>
      <c r="RU425" s="29"/>
      <c r="RV425" s="29"/>
      <c r="RW425" s="29"/>
      <c r="RX425" s="29"/>
      <c r="RY425" s="29"/>
      <c r="RZ425" s="29"/>
      <c r="SA425" s="29"/>
      <c r="SB425" s="29"/>
      <c r="SC425" s="29"/>
      <c r="SD425" s="29"/>
      <c r="SE425" s="29"/>
      <c r="SF425" s="29"/>
      <c r="SG425" s="29"/>
      <c r="SH425" s="29"/>
      <c r="SI425" s="29"/>
      <c r="SJ425" s="29"/>
      <c r="SK425" s="29"/>
      <c r="SL425" s="29"/>
      <c r="SM425" s="29"/>
      <c r="SN425" s="29"/>
      <c r="SO425" s="29"/>
      <c r="SP425" s="29"/>
      <c r="SQ425" s="29"/>
      <c r="SR425" s="29"/>
      <c r="SS425" s="29"/>
      <c r="ST425" s="29"/>
      <c r="SU425" s="29"/>
      <c r="SV425" s="29"/>
      <c r="SW425" s="29"/>
      <c r="SX425" s="29"/>
      <c r="SY425" s="29"/>
      <c r="SZ425" s="29"/>
      <c r="TA425" s="29"/>
      <c r="TB425" s="29"/>
      <c r="TC425" s="29"/>
      <c r="TD425" s="29"/>
      <c r="TE425" s="29"/>
      <c r="TF425" s="29"/>
      <c r="TG425" s="29"/>
      <c r="TH425" s="29"/>
      <c r="TI425" s="29"/>
      <c r="TJ425" s="29"/>
      <c r="TK425" s="29"/>
      <c r="TL425" s="29"/>
      <c r="TM425" s="29"/>
      <c r="TN425" s="29"/>
      <c r="TO425" s="29"/>
      <c r="TP425" s="29"/>
      <c r="TQ425" s="29"/>
      <c r="TR425" s="29"/>
      <c r="TS425" s="29"/>
      <c r="TT425" s="29"/>
      <c r="TU425" s="29"/>
      <c r="TV425" s="29"/>
      <c r="TW425" s="29"/>
      <c r="TX425" s="29"/>
      <c r="TY425" s="29"/>
      <c r="TZ425" s="29"/>
      <c r="UA425" s="29"/>
      <c r="UB425" s="29"/>
      <c r="UC425" s="29"/>
      <c r="UD425" s="29"/>
      <c r="UE425" s="29"/>
      <c r="UF425" s="29"/>
      <c r="UG425" s="29"/>
      <c r="UH425" s="29"/>
      <c r="UI425" s="29"/>
      <c r="UJ425" s="29"/>
      <c r="UK425" s="29"/>
      <c r="UL425" s="29"/>
      <c r="UM425" s="29"/>
      <c r="UN425" s="29"/>
      <c r="UO425" s="29"/>
      <c r="UP425" s="29"/>
      <c r="UQ425" s="29"/>
      <c r="UR425" s="29"/>
      <c r="US425" s="29"/>
      <c r="UT425" s="29"/>
      <c r="UU425" s="29"/>
      <c r="UV425" s="29"/>
      <c r="UW425" s="29"/>
      <c r="UX425" s="29"/>
      <c r="UY425" s="29"/>
      <c r="UZ425" s="29"/>
      <c r="VA425" s="29"/>
      <c r="VB425" s="29"/>
      <c r="VC425" s="29"/>
      <c r="VD425" s="29"/>
      <c r="VE425" s="29"/>
      <c r="VF425" s="29"/>
      <c r="VG425" s="29"/>
      <c r="VH425" s="29"/>
      <c r="VI425" s="29"/>
      <c r="VJ425" s="29"/>
      <c r="VK425" s="29"/>
      <c r="VL425" s="29"/>
      <c r="VM425" s="29"/>
      <c r="VN425" s="29"/>
      <c r="VO425" s="29"/>
      <c r="VP425" s="29"/>
      <c r="VQ425" s="29"/>
      <c r="VR425" s="29"/>
      <c r="VS425" s="29"/>
      <c r="VT425" s="29"/>
      <c r="VU425" s="29"/>
    </row>
    <row r="426" spans="1:593" s="30" customFormat="1" ht="15.75" customHeight="1" x14ac:dyDescent="0.2">
      <c r="A426" s="25" t="s">
        <v>103</v>
      </c>
      <c r="B426" s="41" t="s">
        <v>1129</v>
      </c>
      <c r="C426" s="26" t="s">
        <v>105</v>
      </c>
      <c r="D426" s="24" t="s">
        <v>580</v>
      </c>
      <c r="E426" s="24" t="s">
        <v>3667</v>
      </c>
      <c r="F426" s="31"/>
      <c r="G426" s="24"/>
      <c r="H426" s="24"/>
      <c r="I426" s="25"/>
      <c r="J426" s="24"/>
      <c r="K426" s="24"/>
      <c r="L426" s="27"/>
      <c r="M426" s="28"/>
      <c r="N426" s="28"/>
      <c r="O426" s="27"/>
      <c r="P426" s="27"/>
      <c r="Q426" s="33">
        <f t="shared" si="28"/>
        <v>27</v>
      </c>
      <c r="R426" s="34">
        <f t="shared" si="29"/>
        <v>57</v>
      </c>
      <c r="S426" s="28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7"/>
      <c r="BT426" s="27"/>
      <c r="BU426" s="27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>
        <v>27</v>
      </c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  <c r="QN426" s="29"/>
      <c r="QO426" s="29"/>
      <c r="QP426" s="29"/>
      <c r="QQ426" s="29"/>
      <c r="QR426" s="29"/>
      <c r="QS426" s="29"/>
      <c r="QT426" s="29"/>
      <c r="QU426" s="29"/>
      <c r="QV426" s="29"/>
      <c r="QW426" s="29"/>
      <c r="QX426" s="29"/>
      <c r="QY426" s="29"/>
      <c r="QZ426" s="29"/>
      <c r="RA426" s="29"/>
      <c r="RB426" s="29"/>
      <c r="RC426" s="29"/>
      <c r="RD426" s="29"/>
      <c r="RE426" s="29"/>
      <c r="RF426" s="29"/>
      <c r="RG426" s="29"/>
      <c r="RH426" s="29"/>
      <c r="RI426" s="29"/>
      <c r="RJ426" s="29"/>
      <c r="RK426" s="29"/>
      <c r="RL426" s="29"/>
      <c r="RM426" s="29"/>
      <c r="RN426" s="29"/>
      <c r="RO426" s="29"/>
      <c r="RP426" s="29"/>
      <c r="RQ426" s="29"/>
      <c r="RR426" s="29"/>
      <c r="RS426" s="29"/>
      <c r="RT426" s="29"/>
      <c r="RU426" s="29"/>
      <c r="RV426" s="29"/>
      <c r="RW426" s="29"/>
      <c r="RX426" s="29"/>
      <c r="RY426" s="29"/>
      <c r="RZ426" s="29"/>
      <c r="SA426" s="29"/>
      <c r="SB426" s="29"/>
      <c r="SC426" s="29"/>
      <c r="SD426" s="29"/>
      <c r="SE426" s="29"/>
      <c r="SF426" s="29"/>
      <c r="SG426" s="29"/>
      <c r="SH426" s="29"/>
      <c r="SI426" s="29"/>
      <c r="SJ426" s="29"/>
      <c r="SK426" s="29"/>
      <c r="SL426" s="29"/>
      <c r="SM426" s="29"/>
      <c r="SN426" s="29"/>
      <c r="SO426" s="29"/>
      <c r="SP426" s="29"/>
      <c r="SQ426" s="29"/>
      <c r="SR426" s="29"/>
      <c r="SS426" s="29"/>
      <c r="ST426" s="29"/>
      <c r="SU426" s="29"/>
      <c r="SV426" s="29"/>
      <c r="SW426" s="29"/>
      <c r="SX426" s="29"/>
      <c r="SY426" s="29"/>
      <c r="SZ426" s="29"/>
      <c r="TA426" s="29"/>
      <c r="TB426" s="29"/>
      <c r="TC426" s="29"/>
      <c r="TD426" s="29"/>
      <c r="TE426" s="29"/>
      <c r="TF426" s="29"/>
      <c r="TG426" s="29"/>
      <c r="TH426" s="29"/>
      <c r="TI426" s="29"/>
      <c r="TJ426" s="29"/>
      <c r="TK426" s="29"/>
      <c r="TL426" s="29"/>
      <c r="TM426" s="29"/>
      <c r="TN426" s="29"/>
      <c r="TO426" s="29"/>
      <c r="TP426" s="29"/>
      <c r="TQ426" s="29"/>
      <c r="TR426" s="29"/>
      <c r="TS426" s="29"/>
      <c r="TT426" s="29"/>
      <c r="TU426" s="29"/>
      <c r="TV426" s="29"/>
      <c r="TW426" s="29"/>
      <c r="TX426" s="29"/>
      <c r="TY426" s="29"/>
      <c r="TZ426" s="29"/>
      <c r="UA426" s="29"/>
      <c r="UB426" s="29"/>
      <c r="UC426" s="29"/>
      <c r="UD426" s="29"/>
      <c r="UE426" s="29"/>
      <c r="UF426" s="29"/>
      <c r="UG426" s="29"/>
      <c r="UH426" s="29"/>
      <c r="UI426" s="29"/>
      <c r="UJ426" s="29"/>
      <c r="UK426" s="29"/>
      <c r="UL426" s="29"/>
      <c r="UM426" s="29"/>
      <c r="UN426" s="29"/>
      <c r="UO426" s="29"/>
      <c r="UP426" s="29"/>
      <c r="UQ426" s="29"/>
      <c r="UR426" s="29"/>
      <c r="US426" s="29"/>
      <c r="UT426" s="29"/>
      <c r="UU426" s="29"/>
      <c r="UV426" s="29"/>
      <c r="UW426" s="29"/>
      <c r="UX426" s="29"/>
      <c r="UY426" s="29"/>
      <c r="UZ426" s="29"/>
      <c r="VA426" s="29"/>
      <c r="VB426" s="29"/>
      <c r="VC426" s="29"/>
      <c r="VD426" s="29"/>
      <c r="VE426" s="29"/>
      <c r="VF426" s="29"/>
      <c r="VG426" s="29"/>
      <c r="VH426" s="29"/>
      <c r="VI426" s="29"/>
      <c r="VJ426" s="29"/>
      <c r="VK426" s="29"/>
      <c r="VL426" s="29"/>
      <c r="VM426" s="29"/>
      <c r="VN426" s="29"/>
      <c r="VO426" s="29"/>
      <c r="VP426" s="29"/>
      <c r="VQ426" s="29"/>
      <c r="VR426" s="29"/>
      <c r="VS426" s="29"/>
      <c r="VT426" s="29"/>
      <c r="VU426" s="29"/>
    </row>
    <row r="427" spans="1:593" s="30" customFormat="1" ht="15.75" customHeight="1" x14ac:dyDescent="0.2">
      <c r="A427" s="25" t="s">
        <v>103</v>
      </c>
      <c r="B427" s="41" t="s">
        <v>1129</v>
      </c>
      <c r="C427" s="26" t="s">
        <v>105</v>
      </c>
      <c r="D427" s="24" t="s">
        <v>456</v>
      </c>
      <c r="E427" s="24" t="s">
        <v>1225</v>
      </c>
      <c r="F427" s="31"/>
      <c r="G427" s="24"/>
      <c r="H427" s="24"/>
      <c r="I427" s="24"/>
      <c r="J427" s="24"/>
      <c r="K427" s="24"/>
      <c r="L427" s="27"/>
      <c r="M427" s="28"/>
      <c r="N427" s="28"/>
      <c r="O427" s="27"/>
      <c r="P427" s="27"/>
      <c r="Q427" s="33">
        <f t="shared" si="28"/>
        <v>26.25</v>
      </c>
      <c r="R427" s="34">
        <f t="shared" si="29"/>
        <v>61</v>
      </c>
      <c r="S427" s="28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7"/>
      <c r="BT427" s="27"/>
      <c r="BU427" s="27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>
        <v>26.25</v>
      </c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</row>
    <row r="428" spans="1:593" s="30" customFormat="1" ht="15.75" customHeight="1" x14ac:dyDescent="0.2">
      <c r="A428" s="25" t="s">
        <v>1226</v>
      </c>
      <c r="B428" s="41" t="s">
        <v>1129</v>
      </c>
      <c r="C428" s="26" t="s">
        <v>105</v>
      </c>
      <c r="D428" s="24" t="s">
        <v>1227</v>
      </c>
      <c r="E428" s="24" t="s">
        <v>1228</v>
      </c>
      <c r="F428" s="31">
        <v>37323</v>
      </c>
      <c r="G428" s="24" t="s">
        <v>1139</v>
      </c>
      <c r="H428" s="24" t="s">
        <v>122</v>
      </c>
      <c r="I428" s="25">
        <v>4</v>
      </c>
      <c r="J428" s="24" t="s">
        <v>1229</v>
      </c>
      <c r="K428" s="24" t="s">
        <v>1230</v>
      </c>
      <c r="L428" s="27">
        <v>999847248</v>
      </c>
      <c r="M428" s="28" t="s">
        <v>112</v>
      </c>
      <c r="N428" s="28"/>
      <c r="O428" s="27"/>
      <c r="P428" s="27"/>
      <c r="Q428" s="33">
        <f>22.5 + SUM(AO428:ED428)</f>
        <v>22.5</v>
      </c>
      <c r="R428" s="34">
        <f t="shared" si="29"/>
        <v>62</v>
      </c>
      <c r="S428" s="28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7"/>
      <c r="BT428" s="27"/>
      <c r="BU428" s="27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</row>
    <row r="429" spans="1:593" s="30" customFormat="1" ht="15.75" customHeight="1" x14ac:dyDescent="0.2">
      <c r="A429" s="25" t="s">
        <v>103</v>
      </c>
      <c r="B429" s="41" t="s">
        <v>1129</v>
      </c>
      <c r="C429" s="26" t="s">
        <v>105</v>
      </c>
      <c r="D429" s="24" t="s">
        <v>863</v>
      </c>
      <c r="E429" s="24" t="s">
        <v>864</v>
      </c>
      <c r="F429" s="31">
        <v>37180</v>
      </c>
      <c r="G429" s="24" t="s">
        <v>865</v>
      </c>
      <c r="H429" s="24" t="s">
        <v>258</v>
      </c>
      <c r="I429" s="24">
        <v>5</v>
      </c>
      <c r="J429" s="24" t="s">
        <v>866</v>
      </c>
      <c r="K429" s="24" t="s">
        <v>867</v>
      </c>
      <c r="L429" s="27">
        <v>999806131</v>
      </c>
      <c r="M429" s="28" t="s">
        <v>112</v>
      </c>
      <c r="N429" s="28"/>
      <c r="O429" s="27"/>
      <c r="P429" s="27"/>
      <c r="Q429" s="33">
        <f t="shared" ref="Q429:Q460" si="30">SUM(T429:ED429)</f>
        <v>22.5</v>
      </c>
      <c r="R429" s="34">
        <f t="shared" si="29"/>
        <v>62</v>
      </c>
      <c r="S429" s="28"/>
      <c r="T429" s="29">
        <v>22.5</v>
      </c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7"/>
      <c r="BT429" s="27"/>
      <c r="BU429" s="27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</row>
    <row r="430" spans="1:593" s="30" customFormat="1" ht="15.75" customHeight="1" x14ac:dyDescent="0.2">
      <c r="A430" s="25" t="s">
        <v>103</v>
      </c>
      <c r="B430" s="41" t="s">
        <v>1129</v>
      </c>
      <c r="C430" s="26" t="s">
        <v>105</v>
      </c>
      <c r="D430" s="24" t="s">
        <v>1231</v>
      </c>
      <c r="E430" s="24" t="s">
        <v>957</v>
      </c>
      <c r="F430" s="24"/>
      <c r="G430" s="24" t="s">
        <v>1232</v>
      </c>
      <c r="H430" s="24" t="s">
        <v>606</v>
      </c>
      <c r="I430" s="24">
        <v>7</v>
      </c>
      <c r="J430" s="24" t="s">
        <v>1233</v>
      </c>
      <c r="K430" s="24" t="s">
        <v>1234</v>
      </c>
      <c r="L430" s="27">
        <v>999851327</v>
      </c>
      <c r="M430" s="28" t="s">
        <v>112</v>
      </c>
      <c r="N430" s="28"/>
      <c r="O430" s="27"/>
      <c r="P430" s="27"/>
      <c r="Q430" s="33">
        <f t="shared" si="30"/>
        <v>20</v>
      </c>
      <c r="R430" s="34">
        <f t="shared" si="29"/>
        <v>64</v>
      </c>
      <c r="S430" s="28"/>
      <c r="T430" s="29"/>
      <c r="U430" s="29"/>
      <c r="V430" s="29"/>
      <c r="W430" s="29"/>
      <c r="X430" s="29"/>
      <c r="Y430" s="29"/>
      <c r="Z430" s="29"/>
      <c r="AA430" s="29"/>
      <c r="AB430" s="29">
        <v>20</v>
      </c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7"/>
      <c r="BT430" s="27"/>
      <c r="BU430" s="27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  <c r="QN430" s="29"/>
      <c r="QO430" s="29"/>
      <c r="QP430" s="29"/>
      <c r="QQ430" s="29"/>
      <c r="QR430" s="29"/>
      <c r="QS430" s="29"/>
      <c r="QT430" s="29"/>
      <c r="QU430" s="29"/>
      <c r="QV430" s="29"/>
      <c r="QW430" s="29"/>
      <c r="QX430" s="29"/>
      <c r="QY430" s="29"/>
      <c r="QZ430" s="29"/>
      <c r="RA430" s="29"/>
      <c r="RB430" s="29"/>
      <c r="RC430" s="29"/>
      <c r="RD430" s="29"/>
      <c r="RE430" s="29"/>
      <c r="RF430" s="29"/>
      <c r="RG430" s="29"/>
      <c r="RH430" s="29"/>
      <c r="RI430" s="29"/>
      <c r="RJ430" s="29"/>
      <c r="RK430" s="29"/>
      <c r="RL430" s="29"/>
      <c r="RM430" s="29"/>
      <c r="RN430" s="29"/>
      <c r="RO430" s="29"/>
      <c r="RP430" s="29"/>
      <c r="RQ430" s="29"/>
      <c r="RR430" s="29"/>
      <c r="RS430" s="29"/>
      <c r="RT430" s="29"/>
      <c r="RU430" s="29"/>
      <c r="RV430" s="29"/>
      <c r="RW430" s="29"/>
      <c r="RX430" s="29"/>
      <c r="RY430" s="29"/>
      <c r="RZ430" s="29"/>
      <c r="SA430" s="29"/>
      <c r="SB430" s="29"/>
      <c r="SC430" s="29"/>
      <c r="SD430" s="29"/>
      <c r="SE430" s="29"/>
      <c r="SF430" s="29"/>
      <c r="SG430" s="29"/>
      <c r="SH430" s="29"/>
      <c r="SI430" s="29"/>
      <c r="SJ430" s="29"/>
      <c r="SK430" s="29"/>
      <c r="SL430" s="29"/>
      <c r="SM430" s="29"/>
      <c r="SN430" s="29"/>
      <c r="SO430" s="29"/>
      <c r="SP430" s="29"/>
      <c r="SQ430" s="29"/>
      <c r="SR430" s="29"/>
      <c r="SS430" s="29"/>
      <c r="ST430" s="29"/>
      <c r="SU430" s="29"/>
      <c r="SV430" s="29"/>
      <c r="SW430" s="29"/>
      <c r="SX430" s="29"/>
      <c r="SY430" s="29"/>
      <c r="SZ430" s="29"/>
      <c r="TA430" s="29"/>
      <c r="TB430" s="29"/>
      <c r="TC430" s="29"/>
      <c r="TD430" s="29"/>
      <c r="TE430" s="29"/>
      <c r="TF430" s="29"/>
      <c r="TG430" s="29"/>
      <c r="TH430" s="29"/>
      <c r="TI430" s="29"/>
      <c r="TJ430" s="29"/>
      <c r="TK430" s="29"/>
      <c r="TL430" s="29"/>
      <c r="TM430" s="29"/>
      <c r="TN430" s="29"/>
      <c r="TO430" s="29"/>
      <c r="TP430" s="29"/>
      <c r="TQ430" s="29"/>
      <c r="TR430" s="29"/>
      <c r="TS430" s="29"/>
      <c r="TT430" s="29"/>
      <c r="TU430" s="29"/>
      <c r="TV430" s="29"/>
      <c r="TW430" s="29"/>
      <c r="TX430" s="29"/>
      <c r="TY430" s="29"/>
      <c r="TZ430" s="29"/>
      <c r="UA430" s="29"/>
      <c r="UB430" s="29"/>
      <c r="UC430" s="29"/>
      <c r="UD430" s="29"/>
      <c r="UE430" s="29"/>
      <c r="UF430" s="29"/>
      <c r="UG430" s="29"/>
      <c r="UH430" s="29"/>
      <c r="UI430" s="29"/>
      <c r="UJ430" s="29"/>
      <c r="UK430" s="29"/>
      <c r="UL430" s="29"/>
      <c r="UM430" s="29"/>
      <c r="UN430" s="29"/>
      <c r="UO430" s="29"/>
      <c r="UP430" s="29"/>
      <c r="UQ430" s="29"/>
      <c r="UR430" s="29"/>
      <c r="US430" s="29"/>
      <c r="UT430" s="29"/>
      <c r="UU430" s="29"/>
      <c r="UV430" s="29"/>
      <c r="UW430" s="29"/>
      <c r="UX430" s="29"/>
      <c r="UY430" s="29"/>
      <c r="UZ430" s="29"/>
      <c r="VA430" s="29"/>
      <c r="VB430" s="29"/>
      <c r="VC430" s="29"/>
      <c r="VD430" s="29"/>
      <c r="VE430" s="29"/>
      <c r="VF430" s="29"/>
      <c r="VG430" s="29"/>
      <c r="VH430" s="29"/>
      <c r="VI430" s="29"/>
      <c r="VJ430" s="29"/>
      <c r="VK430" s="29"/>
      <c r="VL430" s="29"/>
      <c r="VM430" s="29"/>
      <c r="VN430" s="29"/>
      <c r="VO430" s="29"/>
      <c r="VP430" s="29"/>
      <c r="VQ430" s="29"/>
      <c r="VR430" s="29"/>
      <c r="VS430" s="29"/>
      <c r="VT430" s="29"/>
      <c r="VU430" s="29"/>
    </row>
    <row r="431" spans="1:593" s="30" customFormat="1" ht="15.75" customHeight="1" x14ac:dyDescent="0.2">
      <c r="A431" s="25" t="s">
        <v>103</v>
      </c>
      <c r="B431" s="41" t="s">
        <v>1129</v>
      </c>
      <c r="C431" s="26" t="s">
        <v>105</v>
      </c>
      <c r="D431" s="24" t="s">
        <v>387</v>
      </c>
      <c r="E431" s="24" t="s">
        <v>1235</v>
      </c>
      <c r="F431" s="31">
        <v>37121</v>
      </c>
      <c r="G431" s="24" t="s">
        <v>1236</v>
      </c>
      <c r="H431" s="24" t="s">
        <v>109</v>
      </c>
      <c r="I431" s="24">
        <v>6</v>
      </c>
      <c r="J431" s="24" t="s">
        <v>1237</v>
      </c>
      <c r="K431" s="24" t="s">
        <v>1238</v>
      </c>
      <c r="L431" s="27">
        <v>999891900</v>
      </c>
      <c r="M431" s="28" t="s">
        <v>112</v>
      </c>
      <c r="N431" s="28"/>
      <c r="O431" s="27"/>
      <c r="P431" s="27"/>
      <c r="Q431" s="33">
        <f t="shared" si="30"/>
        <v>20</v>
      </c>
      <c r="R431" s="34">
        <f t="shared" ref="R431:R462" si="31">RANK(Q431,$Q$367:$Q$477)</f>
        <v>64</v>
      </c>
      <c r="S431" s="28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>
        <v>20</v>
      </c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7"/>
      <c r="BT431" s="27"/>
      <c r="BU431" s="27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  <c r="QN431" s="29"/>
      <c r="QO431" s="29"/>
      <c r="QP431" s="29"/>
      <c r="QQ431" s="29"/>
      <c r="QR431" s="29"/>
      <c r="QS431" s="29"/>
      <c r="QT431" s="29"/>
      <c r="QU431" s="29"/>
      <c r="QV431" s="29"/>
      <c r="QW431" s="29"/>
      <c r="QX431" s="29"/>
      <c r="QY431" s="29"/>
      <c r="QZ431" s="29"/>
      <c r="RA431" s="29"/>
      <c r="RB431" s="29"/>
      <c r="RC431" s="29"/>
      <c r="RD431" s="29"/>
      <c r="RE431" s="29"/>
      <c r="RF431" s="29"/>
      <c r="RG431" s="29"/>
      <c r="RH431" s="29"/>
      <c r="RI431" s="29"/>
      <c r="RJ431" s="29"/>
      <c r="RK431" s="29"/>
      <c r="RL431" s="29"/>
      <c r="RM431" s="29"/>
      <c r="RN431" s="29"/>
      <c r="RO431" s="29"/>
      <c r="RP431" s="29"/>
      <c r="RQ431" s="29"/>
      <c r="RR431" s="29"/>
      <c r="RS431" s="29"/>
      <c r="RT431" s="29"/>
      <c r="RU431" s="29"/>
      <c r="RV431" s="29"/>
      <c r="RW431" s="29"/>
      <c r="RX431" s="29"/>
      <c r="RY431" s="29"/>
      <c r="RZ431" s="29"/>
      <c r="SA431" s="29"/>
      <c r="SB431" s="29"/>
      <c r="SC431" s="29"/>
      <c r="SD431" s="29"/>
      <c r="SE431" s="29"/>
      <c r="SF431" s="29"/>
      <c r="SG431" s="29"/>
      <c r="SH431" s="29"/>
      <c r="SI431" s="29"/>
      <c r="SJ431" s="29"/>
      <c r="SK431" s="29"/>
      <c r="SL431" s="29"/>
      <c r="SM431" s="29"/>
      <c r="SN431" s="29"/>
      <c r="SO431" s="29"/>
      <c r="SP431" s="29"/>
      <c r="SQ431" s="29"/>
      <c r="SR431" s="29"/>
      <c r="SS431" s="29"/>
      <c r="ST431" s="29"/>
      <c r="SU431" s="29"/>
      <c r="SV431" s="29"/>
      <c r="SW431" s="29"/>
      <c r="SX431" s="29"/>
      <c r="SY431" s="29"/>
      <c r="SZ431" s="29"/>
      <c r="TA431" s="29"/>
      <c r="TB431" s="29"/>
      <c r="TC431" s="29"/>
      <c r="TD431" s="29"/>
      <c r="TE431" s="29"/>
      <c r="TF431" s="29"/>
      <c r="TG431" s="29"/>
      <c r="TH431" s="29"/>
      <c r="TI431" s="29"/>
      <c r="TJ431" s="29"/>
      <c r="TK431" s="29"/>
      <c r="TL431" s="29"/>
      <c r="TM431" s="29"/>
      <c r="TN431" s="29"/>
      <c r="TO431" s="29"/>
      <c r="TP431" s="29"/>
      <c r="TQ431" s="29"/>
      <c r="TR431" s="29"/>
      <c r="TS431" s="29"/>
      <c r="TT431" s="29"/>
      <c r="TU431" s="29"/>
      <c r="TV431" s="29"/>
      <c r="TW431" s="29"/>
      <c r="TX431" s="29"/>
      <c r="TY431" s="29"/>
      <c r="TZ431" s="29"/>
      <c r="UA431" s="29"/>
      <c r="UB431" s="29"/>
      <c r="UC431" s="29"/>
      <c r="UD431" s="29"/>
      <c r="UE431" s="29"/>
      <c r="UF431" s="29"/>
      <c r="UG431" s="29"/>
      <c r="UH431" s="29"/>
      <c r="UI431" s="29"/>
      <c r="UJ431" s="29"/>
      <c r="UK431" s="29"/>
      <c r="UL431" s="29"/>
      <c r="UM431" s="29"/>
      <c r="UN431" s="29"/>
      <c r="UO431" s="29"/>
      <c r="UP431" s="29"/>
      <c r="UQ431" s="29"/>
      <c r="UR431" s="29"/>
      <c r="US431" s="29"/>
      <c r="UT431" s="29"/>
      <c r="UU431" s="29"/>
      <c r="UV431" s="29"/>
      <c r="UW431" s="29"/>
      <c r="UX431" s="29"/>
      <c r="UY431" s="29"/>
      <c r="UZ431" s="29"/>
      <c r="VA431" s="29"/>
      <c r="VB431" s="29"/>
      <c r="VC431" s="29"/>
      <c r="VD431" s="29"/>
      <c r="VE431" s="29"/>
      <c r="VF431" s="29"/>
      <c r="VG431" s="29"/>
      <c r="VH431" s="29"/>
      <c r="VI431" s="29"/>
      <c r="VJ431" s="29"/>
      <c r="VK431" s="29"/>
      <c r="VL431" s="29"/>
      <c r="VM431" s="29"/>
      <c r="VN431" s="29"/>
      <c r="VO431" s="29"/>
      <c r="VP431" s="29"/>
      <c r="VQ431" s="29"/>
      <c r="VR431" s="29"/>
      <c r="VS431" s="29"/>
      <c r="VT431" s="29"/>
      <c r="VU431" s="29"/>
    </row>
    <row r="432" spans="1:593" s="30" customFormat="1" ht="15.75" customHeight="1" x14ac:dyDescent="0.2">
      <c r="A432" s="25" t="s">
        <v>103</v>
      </c>
      <c r="B432" s="41" t="s">
        <v>1129</v>
      </c>
      <c r="C432" s="26" t="s">
        <v>105</v>
      </c>
      <c r="D432" s="24" t="s">
        <v>1239</v>
      </c>
      <c r="E432" s="24" t="s">
        <v>1240</v>
      </c>
      <c r="F432" s="31">
        <v>36965</v>
      </c>
      <c r="G432" s="24" t="s">
        <v>586</v>
      </c>
      <c r="H432" s="24" t="s">
        <v>116</v>
      </c>
      <c r="I432" s="25">
        <v>2</v>
      </c>
      <c r="J432" s="24" t="s">
        <v>128</v>
      </c>
      <c r="K432" s="24" t="s">
        <v>129</v>
      </c>
      <c r="L432" s="27">
        <v>999795025</v>
      </c>
      <c r="M432" s="28" t="s">
        <v>112</v>
      </c>
      <c r="N432" s="28"/>
      <c r="O432" s="27"/>
      <c r="P432" s="27"/>
      <c r="Q432" s="33">
        <f t="shared" si="30"/>
        <v>10</v>
      </c>
      <c r="R432" s="34">
        <f t="shared" si="31"/>
        <v>66</v>
      </c>
      <c r="S432" s="28"/>
      <c r="T432" s="29"/>
      <c r="U432" s="29">
        <v>10</v>
      </c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7"/>
      <c r="BT432" s="27"/>
      <c r="BU432" s="27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</row>
    <row r="433" spans="1:593" s="30" customFormat="1" ht="15.75" hidden="1" customHeight="1" x14ac:dyDescent="0.2">
      <c r="A433" s="25" t="s">
        <v>103</v>
      </c>
      <c r="B433" s="41" t="s">
        <v>1129</v>
      </c>
      <c r="C433" s="26" t="s">
        <v>105</v>
      </c>
      <c r="D433" s="24" t="s">
        <v>1241</v>
      </c>
      <c r="E433" s="24" t="s">
        <v>1242</v>
      </c>
      <c r="F433" s="40">
        <v>37470</v>
      </c>
      <c r="G433" s="24" t="s">
        <v>1243</v>
      </c>
      <c r="H433" s="24" t="s">
        <v>1007</v>
      </c>
      <c r="I433" s="24">
        <v>1</v>
      </c>
      <c r="J433" s="24" t="s">
        <v>1244</v>
      </c>
      <c r="K433" s="24" t="s">
        <v>1245</v>
      </c>
      <c r="L433" s="27">
        <v>999844191</v>
      </c>
      <c r="M433" s="28"/>
      <c r="N433" s="28"/>
      <c r="O433" s="27"/>
      <c r="P433" s="27"/>
      <c r="Q433" s="33">
        <f t="shared" si="30"/>
        <v>0</v>
      </c>
      <c r="R433" s="34">
        <f t="shared" si="31"/>
        <v>67</v>
      </c>
      <c r="S433" s="28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7"/>
      <c r="BT433" s="27"/>
      <c r="BU433" s="27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  <c r="QN433" s="29"/>
      <c r="QO433" s="29"/>
      <c r="QP433" s="29"/>
      <c r="QQ433" s="29"/>
      <c r="QR433" s="29"/>
      <c r="QS433" s="29"/>
      <c r="QT433" s="29"/>
      <c r="QU433" s="29"/>
      <c r="QV433" s="29"/>
      <c r="QW433" s="29"/>
      <c r="QX433" s="29"/>
      <c r="QY433" s="29"/>
      <c r="QZ433" s="29"/>
      <c r="RA433" s="29"/>
      <c r="RB433" s="29"/>
      <c r="RC433" s="29"/>
      <c r="RD433" s="29"/>
      <c r="RE433" s="29"/>
      <c r="RF433" s="29"/>
      <c r="RG433" s="29"/>
      <c r="RH433" s="29"/>
      <c r="RI433" s="29"/>
      <c r="RJ433" s="29"/>
      <c r="RK433" s="29"/>
      <c r="RL433" s="29"/>
      <c r="RM433" s="29"/>
      <c r="RN433" s="29"/>
      <c r="RO433" s="29"/>
      <c r="RP433" s="29"/>
      <c r="RQ433" s="29"/>
      <c r="RR433" s="29"/>
      <c r="RS433" s="29"/>
      <c r="RT433" s="29"/>
      <c r="RU433" s="29"/>
      <c r="RV433" s="29"/>
      <c r="RW433" s="29"/>
      <c r="RX433" s="29"/>
      <c r="RY433" s="29"/>
      <c r="RZ433" s="29"/>
      <c r="SA433" s="29"/>
      <c r="SB433" s="29"/>
      <c r="SC433" s="29"/>
      <c r="SD433" s="29"/>
      <c r="SE433" s="29"/>
      <c r="SF433" s="29"/>
      <c r="SG433" s="29"/>
      <c r="SH433" s="29"/>
      <c r="SI433" s="29"/>
      <c r="SJ433" s="29"/>
      <c r="SK433" s="29"/>
      <c r="SL433" s="29"/>
      <c r="SM433" s="29"/>
      <c r="SN433" s="29"/>
      <c r="SO433" s="29"/>
      <c r="SP433" s="29"/>
      <c r="SQ433" s="29"/>
      <c r="SR433" s="29"/>
      <c r="SS433" s="29"/>
      <c r="ST433" s="29"/>
      <c r="SU433" s="29"/>
      <c r="SV433" s="29"/>
      <c r="SW433" s="29"/>
      <c r="SX433" s="29"/>
      <c r="SY433" s="29"/>
      <c r="SZ433" s="29"/>
      <c r="TA433" s="29"/>
      <c r="TB433" s="29"/>
      <c r="TC433" s="29"/>
      <c r="TD433" s="29"/>
      <c r="TE433" s="29"/>
      <c r="TF433" s="29"/>
      <c r="TG433" s="29"/>
      <c r="TH433" s="29"/>
      <c r="TI433" s="29"/>
      <c r="TJ433" s="29"/>
      <c r="TK433" s="29"/>
      <c r="TL433" s="29"/>
      <c r="TM433" s="29"/>
      <c r="TN433" s="29"/>
      <c r="TO433" s="29"/>
      <c r="TP433" s="29"/>
      <c r="TQ433" s="29"/>
      <c r="TR433" s="29"/>
      <c r="TS433" s="29"/>
      <c r="TT433" s="29"/>
      <c r="TU433" s="29"/>
      <c r="TV433" s="29"/>
      <c r="TW433" s="29"/>
      <c r="TX433" s="29"/>
      <c r="TY433" s="29"/>
      <c r="TZ433" s="29"/>
      <c r="UA433" s="29"/>
      <c r="UB433" s="29"/>
      <c r="UC433" s="29"/>
      <c r="UD433" s="29"/>
      <c r="UE433" s="29"/>
      <c r="UF433" s="29"/>
      <c r="UG433" s="29"/>
      <c r="UH433" s="29"/>
      <c r="UI433" s="29"/>
      <c r="UJ433" s="29"/>
      <c r="UK433" s="29"/>
      <c r="UL433" s="29"/>
      <c r="UM433" s="29"/>
      <c r="UN433" s="29"/>
      <c r="UO433" s="29"/>
      <c r="UP433" s="29"/>
      <c r="UQ433" s="29"/>
      <c r="UR433" s="29"/>
      <c r="US433" s="29"/>
      <c r="UT433" s="29"/>
      <c r="UU433" s="29"/>
      <c r="UV433" s="29"/>
      <c r="UW433" s="29"/>
      <c r="UX433" s="29"/>
      <c r="UY433" s="29"/>
      <c r="UZ433" s="29"/>
      <c r="VA433" s="29"/>
      <c r="VB433" s="29"/>
      <c r="VC433" s="29"/>
      <c r="VD433" s="29"/>
      <c r="VE433" s="29"/>
      <c r="VF433" s="29"/>
      <c r="VG433" s="29"/>
      <c r="VH433" s="29"/>
      <c r="VI433" s="29"/>
      <c r="VJ433" s="29"/>
      <c r="VK433" s="29"/>
      <c r="VL433" s="29"/>
      <c r="VM433" s="29"/>
      <c r="VN433" s="29"/>
      <c r="VO433" s="29"/>
      <c r="VP433" s="29"/>
      <c r="VQ433" s="29"/>
      <c r="VR433" s="29"/>
      <c r="VS433" s="29"/>
      <c r="VT433" s="29"/>
      <c r="VU433" s="29"/>
    </row>
    <row r="434" spans="1:593" s="30" customFormat="1" ht="15.75" hidden="1" customHeight="1" x14ac:dyDescent="0.2">
      <c r="A434" s="25" t="s">
        <v>103</v>
      </c>
      <c r="B434" s="41" t="s">
        <v>1129</v>
      </c>
      <c r="C434" s="26" t="s">
        <v>105</v>
      </c>
      <c r="D434" s="24" t="s">
        <v>647</v>
      </c>
      <c r="E434" s="24" t="s">
        <v>855</v>
      </c>
      <c r="F434" s="24"/>
      <c r="G434" s="24" t="s">
        <v>856</v>
      </c>
      <c r="H434" s="24" t="s">
        <v>139</v>
      </c>
      <c r="I434" s="24">
        <v>8</v>
      </c>
      <c r="J434" s="24" t="s">
        <v>857</v>
      </c>
      <c r="K434" s="24" t="s">
        <v>1055</v>
      </c>
      <c r="L434" s="27">
        <v>999829156</v>
      </c>
      <c r="M434" s="28" t="s">
        <v>112</v>
      </c>
      <c r="N434" s="28"/>
      <c r="O434" s="27"/>
      <c r="P434" s="27"/>
      <c r="Q434" s="33">
        <f t="shared" si="30"/>
        <v>0</v>
      </c>
      <c r="R434" s="34">
        <f t="shared" ref="R434:R465" si="32">RANK(Q434,$Q$367:$Q$477)</f>
        <v>67</v>
      </c>
      <c r="S434" s="28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7"/>
      <c r="BT434" s="27"/>
      <c r="BU434" s="27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  <c r="QN434" s="29"/>
      <c r="QO434" s="29"/>
      <c r="QP434" s="29"/>
      <c r="QQ434" s="29"/>
      <c r="QR434" s="29"/>
      <c r="QS434" s="29"/>
      <c r="QT434" s="29"/>
      <c r="QU434" s="29"/>
      <c r="QV434" s="29"/>
      <c r="QW434" s="29"/>
      <c r="QX434" s="29"/>
      <c r="QY434" s="29"/>
      <c r="QZ434" s="29"/>
      <c r="RA434" s="29"/>
      <c r="RB434" s="29"/>
      <c r="RC434" s="29"/>
      <c r="RD434" s="29"/>
      <c r="RE434" s="29"/>
      <c r="RF434" s="29"/>
      <c r="RG434" s="29"/>
      <c r="RH434" s="29"/>
      <c r="RI434" s="29"/>
      <c r="RJ434" s="29"/>
      <c r="RK434" s="29"/>
      <c r="RL434" s="29"/>
      <c r="RM434" s="29"/>
      <c r="RN434" s="29"/>
      <c r="RO434" s="29"/>
      <c r="RP434" s="29"/>
      <c r="RQ434" s="29"/>
      <c r="RR434" s="29"/>
      <c r="RS434" s="29"/>
      <c r="RT434" s="29"/>
      <c r="RU434" s="29"/>
      <c r="RV434" s="29"/>
      <c r="RW434" s="29"/>
      <c r="RX434" s="29"/>
      <c r="RY434" s="29"/>
      <c r="RZ434" s="29"/>
      <c r="SA434" s="29"/>
      <c r="SB434" s="29"/>
      <c r="SC434" s="29"/>
      <c r="SD434" s="29"/>
      <c r="SE434" s="29"/>
      <c r="SF434" s="29"/>
      <c r="SG434" s="29"/>
      <c r="SH434" s="29"/>
      <c r="SI434" s="29"/>
      <c r="SJ434" s="29"/>
      <c r="SK434" s="29"/>
      <c r="SL434" s="29"/>
      <c r="SM434" s="29"/>
      <c r="SN434" s="29"/>
      <c r="SO434" s="29"/>
      <c r="SP434" s="29"/>
      <c r="SQ434" s="29"/>
      <c r="SR434" s="29"/>
      <c r="SS434" s="29"/>
      <c r="ST434" s="29"/>
      <c r="SU434" s="29"/>
      <c r="SV434" s="29"/>
      <c r="SW434" s="29"/>
      <c r="SX434" s="29"/>
      <c r="SY434" s="29"/>
      <c r="SZ434" s="29"/>
      <c r="TA434" s="29"/>
      <c r="TB434" s="29"/>
      <c r="TC434" s="29"/>
      <c r="TD434" s="29"/>
      <c r="TE434" s="29"/>
      <c r="TF434" s="29"/>
      <c r="TG434" s="29"/>
      <c r="TH434" s="29"/>
      <c r="TI434" s="29"/>
      <c r="TJ434" s="29"/>
      <c r="TK434" s="29"/>
      <c r="TL434" s="29"/>
      <c r="TM434" s="29"/>
      <c r="TN434" s="29"/>
      <c r="TO434" s="29"/>
      <c r="TP434" s="29"/>
      <c r="TQ434" s="29"/>
      <c r="TR434" s="29"/>
      <c r="TS434" s="29"/>
      <c r="TT434" s="29"/>
      <c r="TU434" s="29"/>
      <c r="TV434" s="29"/>
      <c r="TW434" s="29"/>
      <c r="TX434" s="29"/>
      <c r="TY434" s="29"/>
      <c r="TZ434" s="29"/>
      <c r="UA434" s="29"/>
      <c r="UB434" s="29"/>
      <c r="UC434" s="29"/>
      <c r="UD434" s="29"/>
      <c r="UE434" s="29"/>
      <c r="UF434" s="29"/>
      <c r="UG434" s="29"/>
      <c r="UH434" s="29"/>
      <c r="UI434" s="29"/>
      <c r="UJ434" s="29"/>
      <c r="UK434" s="29"/>
      <c r="UL434" s="29"/>
      <c r="UM434" s="29"/>
      <c r="UN434" s="29"/>
      <c r="UO434" s="29"/>
      <c r="UP434" s="29"/>
      <c r="UQ434" s="29"/>
      <c r="UR434" s="29"/>
      <c r="US434" s="29"/>
      <c r="UT434" s="29"/>
      <c r="UU434" s="29"/>
      <c r="UV434" s="29"/>
      <c r="UW434" s="29"/>
      <c r="UX434" s="29"/>
      <c r="UY434" s="29"/>
      <c r="UZ434" s="29"/>
      <c r="VA434" s="29"/>
      <c r="VB434" s="29"/>
      <c r="VC434" s="29"/>
      <c r="VD434" s="29"/>
      <c r="VE434" s="29"/>
      <c r="VF434" s="29"/>
      <c r="VG434" s="29"/>
      <c r="VH434" s="29"/>
      <c r="VI434" s="29"/>
      <c r="VJ434" s="29"/>
      <c r="VK434" s="29"/>
      <c r="VL434" s="29"/>
      <c r="VM434" s="29"/>
      <c r="VN434" s="29"/>
      <c r="VO434" s="29"/>
      <c r="VP434" s="29"/>
      <c r="VQ434" s="29"/>
      <c r="VR434" s="29"/>
      <c r="VS434" s="29"/>
      <c r="VT434" s="29"/>
      <c r="VU434" s="29"/>
    </row>
    <row r="435" spans="1:593" s="30" customFormat="1" ht="15.75" hidden="1" customHeight="1" x14ac:dyDescent="0.2">
      <c r="A435" s="25" t="s">
        <v>103</v>
      </c>
      <c r="B435" s="41" t="s">
        <v>1129</v>
      </c>
      <c r="C435" s="26" t="s">
        <v>105</v>
      </c>
      <c r="D435" s="24" t="s">
        <v>1246</v>
      </c>
      <c r="E435" s="24" t="s">
        <v>1247</v>
      </c>
      <c r="F435" s="24"/>
      <c r="G435" s="24" t="s">
        <v>573</v>
      </c>
      <c r="H435" s="24" t="s">
        <v>122</v>
      </c>
      <c r="I435" s="24">
        <v>4</v>
      </c>
      <c r="J435" s="24" t="s">
        <v>151</v>
      </c>
      <c r="K435" s="24" t="s">
        <v>1248</v>
      </c>
      <c r="L435" s="27">
        <v>999857746</v>
      </c>
      <c r="M435" s="28" t="s">
        <v>112</v>
      </c>
      <c r="N435" s="28"/>
      <c r="O435" s="27"/>
      <c r="P435" s="27"/>
      <c r="Q435" s="33">
        <f t="shared" si="30"/>
        <v>0</v>
      </c>
      <c r="R435" s="34">
        <f t="shared" si="32"/>
        <v>67</v>
      </c>
      <c r="S435" s="28"/>
      <c r="T435" s="27"/>
      <c r="U435" s="29"/>
      <c r="V435" s="29"/>
      <c r="W435" s="27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7"/>
      <c r="BT435" s="27"/>
      <c r="BU435" s="27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  <c r="QN435" s="29"/>
      <c r="QO435" s="29"/>
      <c r="QP435" s="29"/>
      <c r="QQ435" s="29"/>
      <c r="QR435" s="29"/>
      <c r="QS435" s="29"/>
      <c r="QT435" s="29"/>
      <c r="QU435" s="29"/>
      <c r="QV435" s="29"/>
      <c r="QW435" s="29"/>
      <c r="QX435" s="29"/>
      <c r="QY435" s="29"/>
      <c r="QZ435" s="29"/>
      <c r="RA435" s="29"/>
      <c r="RB435" s="29"/>
      <c r="RC435" s="29"/>
      <c r="RD435" s="29"/>
      <c r="RE435" s="29"/>
      <c r="RF435" s="29"/>
      <c r="RG435" s="29"/>
      <c r="RH435" s="29"/>
      <c r="RI435" s="29"/>
      <c r="RJ435" s="29"/>
      <c r="RK435" s="29"/>
      <c r="RL435" s="29"/>
      <c r="RM435" s="29"/>
      <c r="RN435" s="29"/>
      <c r="RO435" s="29"/>
      <c r="RP435" s="29"/>
      <c r="RQ435" s="29"/>
      <c r="RR435" s="29"/>
      <c r="RS435" s="29"/>
      <c r="RT435" s="29"/>
      <c r="RU435" s="29"/>
      <c r="RV435" s="29"/>
      <c r="RW435" s="29"/>
      <c r="RX435" s="29"/>
      <c r="RY435" s="29"/>
      <c r="RZ435" s="29"/>
      <c r="SA435" s="29"/>
      <c r="SB435" s="29"/>
      <c r="SC435" s="29"/>
      <c r="SD435" s="29"/>
      <c r="SE435" s="29"/>
      <c r="SF435" s="29"/>
      <c r="SG435" s="29"/>
      <c r="SH435" s="29"/>
      <c r="SI435" s="29"/>
      <c r="SJ435" s="29"/>
      <c r="SK435" s="29"/>
      <c r="SL435" s="29"/>
      <c r="SM435" s="29"/>
      <c r="SN435" s="29"/>
      <c r="SO435" s="29"/>
      <c r="SP435" s="29"/>
      <c r="SQ435" s="29"/>
      <c r="SR435" s="29"/>
      <c r="SS435" s="29"/>
      <c r="ST435" s="29"/>
      <c r="SU435" s="29"/>
      <c r="SV435" s="29"/>
      <c r="SW435" s="29"/>
      <c r="SX435" s="29"/>
      <c r="SY435" s="29"/>
      <c r="SZ435" s="29"/>
      <c r="TA435" s="29"/>
      <c r="TB435" s="29"/>
      <c r="TC435" s="29"/>
      <c r="TD435" s="29"/>
      <c r="TE435" s="29"/>
      <c r="TF435" s="29"/>
      <c r="TG435" s="29"/>
      <c r="TH435" s="29"/>
      <c r="TI435" s="29"/>
      <c r="TJ435" s="29"/>
      <c r="TK435" s="29"/>
      <c r="TL435" s="29"/>
      <c r="TM435" s="29"/>
      <c r="TN435" s="29"/>
      <c r="TO435" s="29"/>
      <c r="TP435" s="29"/>
      <c r="TQ435" s="29"/>
      <c r="TR435" s="29"/>
      <c r="TS435" s="29"/>
      <c r="TT435" s="29"/>
      <c r="TU435" s="29"/>
      <c r="TV435" s="29"/>
      <c r="TW435" s="29"/>
      <c r="TX435" s="29"/>
      <c r="TY435" s="29"/>
      <c r="TZ435" s="29"/>
      <c r="UA435" s="29"/>
      <c r="UB435" s="29"/>
      <c r="UC435" s="29"/>
      <c r="UD435" s="29"/>
      <c r="UE435" s="29"/>
      <c r="UF435" s="29"/>
      <c r="UG435" s="29"/>
      <c r="UH435" s="29"/>
      <c r="UI435" s="29"/>
      <c r="UJ435" s="29"/>
      <c r="UK435" s="29"/>
      <c r="UL435" s="29"/>
      <c r="UM435" s="29"/>
      <c r="UN435" s="29"/>
      <c r="UO435" s="29"/>
      <c r="UP435" s="29"/>
      <c r="UQ435" s="29"/>
      <c r="UR435" s="29"/>
      <c r="US435" s="29"/>
      <c r="UT435" s="29"/>
      <c r="UU435" s="29"/>
      <c r="UV435" s="29"/>
      <c r="UW435" s="29"/>
      <c r="UX435" s="29"/>
      <c r="UY435" s="29"/>
      <c r="UZ435" s="29"/>
      <c r="VA435" s="29"/>
      <c r="VB435" s="29"/>
      <c r="VC435" s="29"/>
      <c r="VD435" s="29"/>
      <c r="VE435" s="29"/>
      <c r="VF435" s="29"/>
      <c r="VG435" s="29"/>
      <c r="VH435" s="29"/>
      <c r="VI435" s="29"/>
      <c r="VJ435" s="29"/>
      <c r="VK435" s="29"/>
      <c r="VL435" s="29"/>
      <c r="VM435" s="29"/>
      <c r="VN435" s="29"/>
      <c r="VO435" s="29"/>
      <c r="VP435" s="29"/>
      <c r="VQ435" s="29"/>
      <c r="VR435" s="29"/>
      <c r="VS435" s="29"/>
      <c r="VT435" s="29"/>
      <c r="VU435" s="29"/>
    </row>
    <row r="436" spans="1:593" s="30" customFormat="1" ht="15.75" hidden="1" customHeight="1" x14ac:dyDescent="0.2">
      <c r="A436" s="25" t="s">
        <v>103</v>
      </c>
      <c r="B436" s="41" t="s">
        <v>1129</v>
      </c>
      <c r="C436" s="26" t="s">
        <v>105</v>
      </c>
      <c r="D436" s="24" t="s">
        <v>1249</v>
      </c>
      <c r="E436" s="24" t="s">
        <v>1250</v>
      </c>
      <c r="F436" s="31">
        <v>37590</v>
      </c>
      <c r="G436" s="24" t="s">
        <v>1251</v>
      </c>
      <c r="H436" s="24" t="s">
        <v>169</v>
      </c>
      <c r="I436" s="25">
        <v>2</v>
      </c>
      <c r="J436" s="24" t="s">
        <v>753</v>
      </c>
      <c r="K436" s="24" t="s">
        <v>754</v>
      </c>
      <c r="L436" s="27">
        <v>999867386</v>
      </c>
      <c r="M436" s="28" t="s">
        <v>112</v>
      </c>
      <c r="N436" s="28"/>
      <c r="O436" s="27"/>
      <c r="P436" s="27"/>
      <c r="Q436" s="33">
        <f t="shared" si="30"/>
        <v>0</v>
      </c>
      <c r="R436" s="34">
        <f t="shared" si="32"/>
        <v>67</v>
      </c>
      <c r="S436" s="28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7"/>
      <c r="BT436" s="27"/>
      <c r="BU436" s="27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  <c r="QN436" s="29"/>
      <c r="QO436" s="29"/>
      <c r="QP436" s="29"/>
      <c r="QQ436" s="29"/>
      <c r="QR436" s="29"/>
      <c r="QS436" s="29"/>
      <c r="QT436" s="29"/>
      <c r="QU436" s="29"/>
      <c r="QV436" s="29"/>
      <c r="QW436" s="29"/>
      <c r="QX436" s="29"/>
      <c r="QY436" s="29"/>
      <c r="QZ436" s="29"/>
      <c r="RA436" s="29"/>
      <c r="RB436" s="29"/>
      <c r="RC436" s="29"/>
      <c r="RD436" s="29"/>
      <c r="RE436" s="29"/>
      <c r="RF436" s="29"/>
      <c r="RG436" s="29"/>
      <c r="RH436" s="29"/>
      <c r="RI436" s="29"/>
      <c r="RJ436" s="29"/>
      <c r="RK436" s="29"/>
      <c r="RL436" s="29"/>
      <c r="RM436" s="29"/>
      <c r="RN436" s="29"/>
      <c r="RO436" s="29"/>
      <c r="RP436" s="29"/>
      <c r="RQ436" s="29"/>
      <c r="RR436" s="29"/>
      <c r="RS436" s="29"/>
      <c r="RT436" s="29"/>
      <c r="RU436" s="29"/>
      <c r="RV436" s="29"/>
      <c r="RW436" s="29"/>
      <c r="RX436" s="29"/>
      <c r="RY436" s="29"/>
      <c r="RZ436" s="29"/>
      <c r="SA436" s="29"/>
      <c r="SB436" s="29"/>
      <c r="SC436" s="29"/>
      <c r="SD436" s="29"/>
      <c r="SE436" s="29"/>
      <c r="SF436" s="29"/>
      <c r="SG436" s="29"/>
      <c r="SH436" s="29"/>
      <c r="SI436" s="29"/>
      <c r="SJ436" s="29"/>
      <c r="SK436" s="29"/>
      <c r="SL436" s="29"/>
      <c r="SM436" s="29"/>
      <c r="SN436" s="29"/>
      <c r="SO436" s="29"/>
      <c r="SP436" s="29"/>
      <c r="SQ436" s="29"/>
      <c r="SR436" s="29"/>
      <c r="SS436" s="29"/>
      <c r="ST436" s="29"/>
      <c r="SU436" s="29"/>
      <c r="SV436" s="29"/>
      <c r="SW436" s="29"/>
      <c r="SX436" s="29"/>
      <c r="SY436" s="29"/>
      <c r="SZ436" s="29"/>
      <c r="TA436" s="29"/>
      <c r="TB436" s="29"/>
      <c r="TC436" s="29"/>
      <c r="TD436" s="29"/>
      <c r="TE436" s="29"/>
      <c r="TF436" s="29"/>
      <c r="TG436" s="29"/>
      <c r="TH436" s="29"/>
      <c r="TI436" s="29"/>
      <c r="TJ436" s="29"/>
      <c r="TK436" s="29"/>
      <c r="TL436" s="29"/>
      <c r="TM436" s="29"/>
      <c r="TN436" s="29"/>
      <c r="TO436" s="29"/>
      <c r="TP436" s="29"/>
      <c r="TQ436" s="29"/>
      <c r="TR436" s="29"/>
      <c r="TS436" s="29"/>
      <c r="TT436" s="29"/>
      <c r="TU436" s="29"/>
      <c r="TV436" s="29"/>
      <c r="TW436" s="29"/>
      <c r="TX436" s="29"/>
      <c r="TY436" s="29"/>
      <c r="TZ436" s="29"/>
      <c r="UA436" s="29"/>
      <c r="UB436" s="29"/>
      <c r="UC436" s="29"/>
      <c r="UD436" s="29"/>
      <c r="UE436" s="29"/>
      <c r="UF436" s="29"/>
      <c r="UG436" s="29"/>
      <c r="UH436" s="29"/>
      <c r="UI436" s="29"/>
      <c r="UJ436" s="29"/>
      <c r="UK436" s="29"/>
      <c r="UL436" s="29"/>
      <c r="UM436" s="29"/>
      <c r="UN436" s="29"/>
      <c r="UO436" s="29"/>
      <c r="UP436" s="29"/>
      <c r="UQ436" s="29"/>
      <c r="UR436" s="29"/>
      <c r="US436" s="29"/>
      <c r="UT436" s="29"/>
      <c r="UU436" s="29"/>
      <c r="UV436" s="29"/>
      <c r="UW436" s="29"/>
      <c r="UX436" s="29"/>
      <c r="UY436" s="29"/>
      <c r="UZ436" s="29"/>
      <c r="VA436" s="29"/>
      <c r="VB436" s="29"/>
      <c r="VC436" s="29"/>
      <c r="VD436" s="29"/>
      <c r="VE436" s="29"/>
      <c r="VF436" s="29"/>
      <c r="VG436" s="29"/>
      <c r="VH436" s="29"/>
      <c r="VI436" s="29"/>
      <c r="VJ436" s="29"/>
      <c r="VK436" s="29"/>
      <c r="VL436" s="29"/>
      <c r="VM436" s="29"/>
      <c r="VN436" s="29"/>
      <c r="VO436" s="29"/>
      <c r="VP436" s="29"/>
      <c r="VQ436" s="29"/>
      <c r="VR436" s="29"/>
      <c r="VS436" s="29"/>
      <c r="VT436" s="29"/>
      <c r="VU436" s="29"/>
    </row>
    <row r="437" spans="1:593" s="30" customFormat="1" ht="15.75" hidden="1" customHeight="1" x14ac:dyDescent="0.2">
      <c r="A437" s="25" t="s">
        <v>103</v>
      </c>
      <c r="B437" s="41" t="s">
        <v>1129</v>
      </c>
      <c r="C437" s="26" t="s">
        <v>105</v>
      </c>
      <c r="D437" s="24" t="s">
        <v>471</v>
      </c>
      <c r="E437" s="24" t="s">
        <v>472</v>
      </c>
      <c r="F437" s="31">
        <v>37018</v>
      </c>
      <c r="G437" s="24" t="s">
        <v>900</v>
      </c>
      <c r="H437" s="24" t="s">
        <v>139</v>
      </c>
      <c r="I437" s="24">
        <v>8</v>
      </c>
      <c r="J437" s="24" t="s">
        <v>901</v>
      </c>
      <c r="K437" s="24" t="s">
        <v>902</v>
      </c>
      <c r="L437" s="27">
        <v>999776923</v>
      </c>
      <c r="M437" s="28" t="s">
        <v>112</v>
      </c>
      <c r="N437" s="28"/>
      <c r="O437" s="27"/>
      <c r="P437" s="27"/>
      <c r="Q437" s="33">
        <f t="shared" si="30"/>
        <v>0</v>
      </c>
      <c r="R437" s="34">
        <f t="shared" si="32"/>
        <v>67</v>
      </c>
      <c r="S437" s="28"/>
      <c r="T437" s="27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7"/>
      <c r="BT437" s="27"/>
      <c r="BU437" s="27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  <c r="QN437" s="29"/>
      <c r="QO437" s="29"/>
      <c r="QP437" s="29"/>
      <c r="QQ437" s="29"/>
      <c r="QR437" s="29"/>
      <c r="QS437" s="29"/>
      <c r="QT437" s="29"/>
      <c r="QU437" s="29"/>
      <c r="QV437" s="29"/>
      <c r="QW437" s="29"/>
      <c r="QX437" s="29"/>
      <c r="QY437" s="29"/>
      <c r="QZ437" s="29"/>
      <c r="RA437" s="29"/>
      <c r="RB437" s="29"/>
      <c r="RC437" s="29"/>
      <c r="RD437" s="29"/>
      <c r="RE437" s="29"/>
      <c r="RF437" s="29"/>
      <c r="RG437" s="29"/>
      <c r="RH437" s="29"/>
      <c r="RI437" s="29"/>
      <c r="RJ437" s="29"/>
      <c r="RK437" s="29"/>
      <c r="RL437" s="29"/>
      <c r="RM437" s="29"/>
      <c r="RN437" s="29"/>
      <c r="RO437" s="29"/>
      <c r="RP437" s="29"/>
      <c r="RQ437" s="29"/>
      <c r="RR437" s="29"/>
      <c r="RS437" s="29"/>
      <c r="RT437" s="29"/>
      <c r="RU437" s="29"/>
      <c r="RV437" s="29"/>
      <c r="RW437" s="29"/>
      <c r="RX437" s="29"/>
      <c r="RY437" s="29"/>
      <c r="RZ437" s="29"/>
      <c r="SA437" s="29"/>
      <c r="SB437" s="29"/>
      <c r="SC437" s="29"/>
      <c r="SD437" s="29"/>
      <c r="SE437" s="29"/>
      <c r="SF437" s="29"/>
      <c r="SG437" s="29"/>
      <c r="SH437" s="29"/>
      <c r="SI437" s="29"/>
      <c r="SJ437" s="29"/>
      <c r="SK437" s="29"/>
      <c r="SL437" s="29"/>
      <c r="SM437" s="29"/>
      <c r="SN437" s="29"/>
      <c r="SO437" s="29"/>
      <c r="SP437" s="29"/>
      <c r="SQ437" s="29"/>
      <c r="SR437" s="29"/>
      <c r="SS437" s="29"/>
      <c r="ST437" s="29"/>
      <c r="SU437" s="29"/>
      <c r="SV437" s="29"/>
      <c r="SW437" s="29"/>
      <c r="SX437" s="29"/>
      <c r="SY437" s="29"/>
      <c r="SZ437" s="29"/>
      <c r="TA437" s="29"/>
      <c r="TB437" s="29"/>
      <c r="TC437" s="29"/>
      <c r="TD437" s="29"/>
      <c r="TE437" s="29"/>
      <c r="TF437" s="29"/>
      <c r="TG437" s="29"/>
      <c r="TH437" s="29"/>
      <c r="TI437" s="29"/>
      <c r="TJ437" s="29"/>
      <c r="TK437" s="29"/>
      <c r="TL437" s="29"/>
      <c r="TM437" s="29"/>
      <c r="TN437" s="29"/>
      <c r="TO437" s="29"/>
      <c r="TP437" s="29"/>
      <c r="TQ437" s="29"/>
      <c r="TR437" s="29"/>
      <c r="TS437" s="29"/>
      <c r="TT437" s="29"/>
      <c r="TU437" s="29"/>
      <c r="TV437" s="29"/>
      <c r="TW437" s="29"/>
      <c r="TX437" s="29"/>
      <c r="TY437" s="29"/>
      <c r="TZ437" s="29"/>
      <c r="UA437" s="29"/>
      <c r="UB437" s="29"/>
      <c r="UC437" s="29"/>
      <c r="UD437" s="29"/>
      <c r="UE437" s="29"/>
      <c r="UF437" s="29"/>
      <c r="UG437" s="29"/>
      <c r="UH437" s="29"/>
      <c r="UI437" s="29"/>
      <c r="UJ437" s="29"/>
      <c r="UK437" s="29"/>
      <c r="UL437" s="29"/>
      <c r="UM437" s="29"/>
      <c r="UN437" s="29"/>
      <c r="UO437" s="29"/>
      <c r="UP437" s="29"/>
      <c r="UQ437" s="29"/>
      <c r="UR437" s="29"/>
      <c r="US437" s="29"/>
      <c r="UT437" s="29"/>
      <c r="UU437" s="29"/>
      <c r="UV437" s="29"/>
      <c r="UW437" s="29"/>
      <c r="UX437" s="29"/>
      <c r="UY437" s="29"/>
      <c r="UZ437" s="29"/>
      <c r="VA437" s="29"/>
      <c r="VB437" s="29"/>
      <c r="VC437" s="29"/>
      <c r="VD437" s="29"/>
      <c r="VE437" s="29"/>
      <c r="VF437" s="29"/>
      <c r="VG437" s="29"/>
      <c r="VH437" s="29"/>
      <c r="VI437" s="29"/>
      <c r="VJ437" s="29"/>
      <c r="VK437" s="29"/>
      <c r="VL437" s="29"/>
      <c r="VM437" s="29"/>
      <c r="VN437" s="29"/>
      <c r="VO437" s="29"/>
      <c r="VP437" s="29"/>
      <c r="VQ437" s="29"/>
      <c r="VR437" s="29"/>
      <c r="VS437" s="29"/>
      <c r="VT437" s="29"/>
      <c r="VU437" s="29"/>
    </row>
    <row r="438" spans="1:593" s="30" customFormat="1" ht="15.75" hidden="1" customHeight="1" x14ac:dyDescent="0.2">
      <c r="A438" s="25" t="s">
        <v>103</v>
      </c>
      <c r="B438" s="41" t="s">
        <v>1129</v>
      </c>
      <c r="C438" s="26" t="s">
        <v>105</v>
      </c>
      <c r="D438" s="24" t="s">
        <v>1252</v>
      </c>
      <c r="E438" s="24" t="s">
        <v>1253</v>
      </c>
      <c r="F438" s="24"/>
      <c r="G438" s="24" t="s">
        <v>780</v>
      </c>
      <c r="H438" s="24" t="s">
        <v>139</v>
      </c>
      <c r="I438" s="24">
        <v>8</v>
      </c>
      <c r="J438" s="24" t="s">
        <v>781</v>
      </c>
      <c r="K438" s="24" t="s">
        <v>782</v>
      </c>
      <c r="L438" s="27">
        <v>999899181</v>
      </c>
      <c r="M438" s="28" t="s">
        <v>112</v>
      </c>
      <c r="N438" s="28"/>
      <c r="O438" s="27"/>
      <c r="P438" s="27"/>
      <c r="Q438" s="33">
        <f t="shared" si="30"/>
        <v>0</v>
      </c>
      <c r="R438" s="34">
        <f t="shared" si="32"/>
        <v>67</v>
      </c>
      <c r="S438" s="28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7"/>
      <c r="BT438" s="27"/>
      <c r="BU438" s="27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  <c r="QN438" s="29"/>
      <c r="QO438" s="29"/>
      <c r="QP438" s="29"/>
      <c r="QQ438" s="29"/>
      <c r="QR438" s="29"/>
      <c r="QS438" s="29"/>
      <c r="QT438" s="29"/>
      <c r="QU438" s="29"/>
      <c r="QV438" s="29"/>
      <c r="QW438" s="29"/>
      <c r="QX438" s="29"/>
      <c r="QY438" s="29"/>
      <c r="QZ438" s="29"/>
      <c r="RA438" s="29"/>
      <c r="RB438" s="29"/>
      <c r="RC438" s="29"/>
      <c r="RD438" s="29"/>
      <c r="RE438" s="29"/>
      <c r="RF438" s="29"/>
      <c r="RG438" s="29"/>
      <c r="RH438" s="29"/>
      <c r="RI438" s="29"/>
      <c r="RJ438" s="29"/>
      <c r="RK438" s="29"/>
      <c r="RL438" s="29"/>
      <c r="RM438" s="29"/>
      <c r="RN438" s="29"/>
      <c r="RO438" s="29"/>
      <c r="RP438" s="29"/>
      <c r="RQ438" s="29"/>
      <c r="RR438" s="29"/>
      <c r="RS438" s="29"/>
      <c r="RT438" s="29"/>
      <c r="RU438" s="29"/>
      <c r="RV438" s="29"/>
      <c r="RW438" s="29"/>
      <c r="RX438" s="29"/>
      <c r="RY438" s="29"/>
      <c r="RZ438" s="29"/>
      <c r="SA438" s="29"/>
      <c r="SB438" s="29"/>
      <c r="SC438" s="29"/>
      <c r="SD438" s="29"/>
      <c r="SE438" s="29"/>
      <c r="SF438" s="29"/>
      <c r="SG438" s="29"/>
      <c r="SH438" s="29"/>
      <c r="SI438" s="29"/>
      <c r="SJ438" s="29"/>
      <c r="SK438" s="29"/>
      <c r="SL438" s="29"/>
      <c r="SM438" s="29"/>
      <c r="SN438" s="29"/>
      <c r="SO438" s="29"/>
      <c r="SP438" s="29"/>
      <c r="SQ438" s="29"/>
      <c r="SR438" s="29"/>
      <c r="SS438" s="29"/>
      <c r="ST438" s="29"/>
      <c r="SU438" s="29"/>
      <c r="SV438" s="29"/>
      <c r="SW438" s="29"/>
      <c r="SX438" s="29"/>
      <c r="SY438" s="29"/>
      <c r="SZ438" s="29"/>
      <c r="TA438" s="29"/>
      <c r="TB438" s="29"/>
      <c r="TC438" s="29"/>
      <c r="TD438" s="29"/>
      <c r="TE438" s="29"/>
      <c r="TF438" s="29"/>
      <c r="TG438" s="29"/>
      <c r="TH438" s="29"/>
      <c r="TI438" s="29"/>
      <c r="TJ438" s="29"/>
      <c r="TK438" s="29"/>
      <c r="TL438" s="29"/>
      <c r="TM438" s="29"/>
      <c r="TN438" s="29"/>
      <c r="TO438" s="29"/>
      <c r="TP438" s="29"/>
      <c r="TQ438" s="29"/>
      <c r="TR438" s="29"/>
      <c r="TS438" s="29"/>
      <c r="TT438" s="29"/>
      <c r="TU438" s="29"/>
      <c r="TV438" s="29"/>
      <c r="TW438" s="29"/>
      <c r="TX438" s="29"/>
      <c r="TY438" s="29"/>
      <c r="TZ438" s="29"/>
      <c r="UA438" s="29"/>
      <c r="UB438" s="29"/>
      <c r="UC438" s="29"/>
      <c r="UD438" s="29"/>
      <c r="UE438" s="29"/>
      <c r="UF438" s="29"/>
      <c r="UG438" s="29"/>
      <c r="UH438" s="29"/>
      <c r="UI438" s="29"/>
      <c r="UJ438" s="29"/>
      <c r="UK438" s="29"/>
      <c r="UL438" s="29"/>
      <c r="UM438" s="29"/>
      <c r="UN438" s="29"/>
      <c r="UO438" s="29"/>
      <c r="UP438" s="29"/>
      <c r="UQ438" s="29"/>
      <c r="UR438" s="29"/>
      <c r="US438" s="29"/>
      <c r="UT438" s="29"/>
      <c r="UU438" s="29"/>
      <c r="UV438" s="29"/>
      <c r="UW438" s="29"/>
      <c r="UX438" s="29"/>
      <c r="UY438" s="29"/>
      <c r="UZ438" s="29"/>
      <c r="VA438" s="29"/>
      <c r="VB438" s="29"/>
      <c r="VC438" s="29"/>
      <c r="VD438" s="29"/>
      <c r="VE438" s="29"/>
      <c r="VF438" s="29"/>
      <c r="VG438" s="29"/>
      <c r="VH438" s="29"/>
      <c r="VI438" s="29"/>
      <c r="VJ438" s="29"/>
      <c r="VK438" s="29"/>
      <c r="VL438" s="29"/>
      <c r="VM438" s="29"/>
      <c r="VN438" s="29"/>
      <c r="VO438" s="29"/>
      <c r="VP438" s="29"/>
      <c r="VQ438" s="29"/>
      <c r="VR438" s="29"/>
      <c r="VS438" s="29"/>
      <c r="VT438" s="29"/>
      <c r="VU438" s="29"/>
    </row>
    <row r="439" spans="1:593" s="30" customFormat="1" ht="15.75" hidden="1" customHeight="1" x14ac:dyDescent="0.2">
      <c r="A439" s="25" t="s">
        <v>103</v>
      </c>
      <c r="B439" s="41" t="s">
        <v>1129</v>
      </c>
      <c r="C439" s="26" t="s">
        <v>105</v>
      </c>
      <c r="D439" s="24" t="s">
        <v>1259</v>
      </c>
      <c r="E439" s="24" t="s">
        <v>1260</v>
      </c>
      <c r="F439" s="31">
        <v>37493</v>
      </c>
      <c r="G439" s="24" t="s">
        <v>1261</v>
      </c>
      <c r="H439" s="24" t="s">
        <v>817</v>
      </c>
      <c r="I439" s="24">
        <v>6</v>
      </c>
      <c r="J439" s="24" t="s">
        <v>1262</v>
      </c>
      <c r="K439" s="24" t="s">
        <v>1263</v>
      </c>
      <c r="L439" s="27">
        <v>999850381</v>
      </c>
      <c r="M439" s="28" t="s">
        <v>112</v>
      </c>
      <c r="N439" s="28"/>
      <c r="O439" s="27"/>
      <c r="P439" s="27"/>
      <c r="Q439" s="33">
        <f t="shared" si="30"/>
        <v>0</v>
      </c>
      <c r="R439" s="34">
        <f t="shared" si="32"/>
        <v>67</v>
      </c>
      <c r="S439" s="28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7"/>
      <c r="BT439" s="27"/>
      <c r="BU439" s="27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  <c r="QN439" s="29"/>
      <c r="QO439" s="29"/>
      <c r="QP439" s="29"/>
      <c r="QQ439" s="29"/>
      <c r="QR439" s="29"/>
      <c r="QS439" s="29"/>
      <c r="QT439" s="29"/>
      <c r="QU439" s="29"/>
      <c r="QV439" s="29"/>
      <c r="QW439" s="29"/>
      <c r="QX439" s="29"/>
      <c r="QY439" s="29"/>
      <c r="QZ439" s="29"/>
      <c r="RA439" s="29"/>
      <c r="RB439" s="29"/>
      <c r="RC439" s="29"/>
      <c r="RD439" s="29"/>
      <c r="RE439" s="29"/>
      <c r="RF439" s="29"/>
      <c r="RG439" s="29"/>
      <c r="RH439" s="29"/>
      <c r="RI439" s="29"/>
      <c r="RJ439" s="29"/>
      <c r="RK439" s="29"/>
      <c r="RL439" s="29"/>
      <c r="RM439" s="29"/>
      <c r="RN439" s="29"/>
      <c r="RO439" s="29"/>
      <c r="RP439" s="29"/>
      <c r="RQ439" s="29"/>
      <c r="RR439" s="29"/>
      <c r="RS439" s="29"/>
      <c r="RT439" s="29"/>
      <c r="RU439" s="29"/>
      <c r="RV439" s="29"/>
      <c r="RW439" s="29"/>
      <c r="RX439" s="29"/>
      <c r="RY439" s="29"/>
      <c r="RZ439" s="29"/>
      <c r="SA439" s="29"/>
      <c r="SB439" s="29"/>
      <c r="SC439" s="29"/>
      <c r="SD439" s="29"/>
      <c r="SE439" s="29"/>
      <c r="SF439" s="29"/>
      <c r="SG439" s="29"/>
      <c r="SH439" s="29"/>
      <c r="SI439" s="29"/>
      <c r="SJ439" s="29"/>
      <c r="SK439" s="29"/>
      <c r="SL439" s="29"/>
      <c r="SM439" s="29"/>
      <c r="SN439" s="29"/>
      <c r="SO439" s="29"/>
      <c r="SP439" s="29"/>
      <c r="SQ439" s="29"/>
      <c r="SR439" s="29"/>
      <c r="SS439" s="29"/>
      <c r="ST439" s="29"/>
      <c r="SU439" s="29"/>
      <c r="SV439" s="29"/>
      <c r="SW439" s="29"/>
      <c r="SX439" s="29"/>
      <c r="SY439" s="29"/>
      <c r="SZ439" s="29"/>
      <c r="TA439" s="29"/>
      <c r="TB439" s="29"/>
      <c r="TC439" s="29"/>
      <c r="TD439" s="29"/>
      <c r="TE439" s="29"/>
      <c r="TF439" s="29"/>
      <c r="TG439" s="29"/>
      <c r="TH439" s="29"/>
      <c r="TI439" s="29"/>
      <c r="TJ439" s="29"/>
      <c r="TK439" s="29"/>
      <c r="TL439" s="29"/>
      <c r="TM439" s="29"/>
      <c r="TN439" s="29"/>
      <c r="TO439" s="29"/>
      <c r="TP439" s="29"/>
      <c r="TQ439" s="29"/>
      <c r="TR439" s="29"/>
      <c r="TS439" s="29"/>
      <c r="TT439" s="29"/>
      <c r="TU439" s="29"/>
      <c r="TV439" s="29"/>
      <c r="TW439" s="29"/>
      <c r="TX439" s="29"/>
      <c r="TY439" s="29"/>
      <c r="TZ439" s="29"/>
      <c r="UA439" s="29"/>
      <c r="UB439" s="29"/>
      <c r="UC439" s="29"/>
      <c r="UD439" s="29"/>
      <c r="UE439" s="29"/>
      <c r="UF439" s="29"/>
      <c r="UG439" s="29"/>
      <c r="UH439" s="29"/>
      <c r="UI439" s="29"/>
      <c r="UJ439" s="29"/>
      <c r="UK439" s="29"/>
      <c r="UL439" s="29"/>
      <c r="UM439" s="29"/>
      <c r="UN439" s="29"/>
      <c r="UO439" s="29"/>
      <c r="UP439" s="29"/>
      <c r="UQ439" s="29"/>
      <c r="UR439" s="29"/>
      <c r="US439" s="29"/>
      <c r="UT439" s="29"/>
      <c r="UU439" s="29"/>
      <c r="UV439" s="29"/>
      <c r="UW439" s="29"/>
      <c r="UX439" s="29"/>
      <c r="UY439" s="29"/>
      <c r="UZ439" s="29"/>
      <c r="VA439" s="29"/>
      <c r="VB439" s="29"/>
      <c r="VC439" s="29"/>
      <c r="VD439" s="29"/>
      <c r="VE439" s="29"/>
      <c r="VF439" s="29"/>
      <c r="VG439" s="29"/>
      <c r="VH439" s="29"/>
      <c r="VI439" s="29"/>
      <c r="VJ439" s="29"/>
      <c r="VK439" s="29"/>
      <c r="VL439" s="29"/>
      <c r="VM439" s="29"/>
      <c r="VN439" s="29"/>
      <c r="VO439" s="29"/>
      <c r="VP439" s="29"/>
      <c r="VQ439" s="29"/>
      <c r="VR439" s="29"/>
      <c r="VS439" s="29"/>
      <c r="VT439" s="29"/>
      <c r="VU439" s="29"/>
    </row>
    <row r="440" spans="1:593" s="30" customFormat="1" ht="15.75" hidden="1" customHeight="1" x14ac:dyDescent="0.2">
      <c r="A440" s="25" t="s">
        <v>103</v>
      </c>
      <c r="B440" s="41" t="s">
        <v>1129</v>
      </c>
      <c r="C440" s="26" t="s">
        <v>105</v>
      </c>
      <c r="D440" s="24" t="s">
        <v>1264</v>
      </c>
      <c r="E440" s="24" t="s">
        <v>1265</v>
      </c>
      <c r="F440" s="24"/>
      <c r="G440" s="24" t="s">
        <v>492</v>
      </c>
      <c r="H440" s="24" t="s">
        <v>145</v>
      </c>
      <c r="I440" s="25">
        <v>2</v>
      </c>
      <c r="J440" s="24" t="s">
        <v>333</v>
      </c>
      <c r="K440" s="24" t="s">
        <v>1266</v>
      </c>
      <c r="L440" s="27">
        <v>999776867</v>
      </c>
      <c r="M440" s="28" t="s">
        <v>112</v>
      </c>
      <c r="N440" s="28"/>
      <c r="O440" s="27"/>
      <c r="P440" s="27"/>
      <c r="Q440" s="33">
        <f t="shared" si="30"/>
        <v>0</v>
      </c>
      <c r="R440" s="34">
        <f t="shared" si="32"/>
        <v>67</v>
      </c>
      <c r="S440" s="28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7"/>
      <c r="BT440" s="27"/>
      <c r="BU440" s="27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  <c r="QN440" s="29"/>
      <c r="QO440" s="29"/>
      <c r="QP440" s="29"/>
      <c r="QQ440" s="29"/>
      <c r="QR440" s="29"/>
      <c r="QS440" s="29"/>
      <c r="QT440" s="29"/>
      <c r="QU440" s="29"/>
      <c r="QV440" s="29"/>
      <c r="QW440" s="29"/>
      <c r="QX440" s="29"/>
      <c r="QY440" s="29"/>
      <c r="QZ440" s="29"/>
      <c r="RA440" s="29"/>
      <c r="RB440" s="29"/>
      <c r="RC440" s="29"/>
      <c r="RD440" s="29"/>
      <c r="RE440" s="29"/>
      <c r="RF440" s="29"/>
      <c r="RG440" s="29"/>
      <c r="RH440" s="29"/>
      <c r="RI440" s="29"/>
      <c r="RJ440" s="29"/>
      <c r="RK440" s="29"/>
      <c r="RL440" s="29"/>
      <c r="RM440" s="29"/>
      <c r="RN440" s="29"/>
      <c r="RO440" s="29"/>
      <c r="RP440" s="29"/>
      <c r="RQ440" s="29"/>
      <c r="RR440" s="29"/>
      <c r="RS440" s="29"/>
      <c r="RT440" s="29"/>
      <c r="RU440" s="29"/>
      <c r="RV440" s="29"/>
      <c r="RW440" s="29"/>
      <c r="RX440" s="29"/>
      <c r="RY440" s="29"/>
      <c r="RZ440" s="29"/>
      <c r="SA440" s="29"/>
      <c r="SB440" s="29"/>
      <c r="SC440" s="29"/>
      <c r="SD440" s="29"/>
      <c r="SE440" s="29"/>
      <c r="SF440" s="29"/>
      <c r="SG440" s="29"/>
      <c r="SH440" s="29"/>
      <c r="SI440" s="29"/>
      <c r="SJ440" s="29"/>
      <c r="SK440" s="29"/>
      <c r="SL440" s="29"/>
      <c r="SM440" s="29"/>
      <c r="SN440" s="29"/>
      <c r="SO440" s="29"/>
      <c r="SP440" s="29"/>
      <c r="SQ440" s="29"/>
      <c r="SR440" s="29"/>
      <c r="SS440" s="29"/>
      <c r="ST440" s="29"/>
      <c r="SU440" s="29"/>
      <c r="SV440" s="29"/>
      <c r="SW440" s="29"/>
      <c r="SX440" s="29"/>
      <c r="SY440" s="29"/>
      <c r="SZ440" s="29"/>
      <c r="TA440" s="29"/>
      <c r="TB440" s="29"/>
      <c r="TC440" s="29"/>
      <c r="TD440" s="29"/>
      <c r="TE440" s="29"/>
      <c r="TF440" s="29"/>
      <c r="TG440" s="29"/>
      <c r="TH440" s="29"/>
      <c r="TI440" s="29"/>
      <c r="TJ440" s="29"/>
      <c r="TK440" s="29"/>
      <c r="TL440" s="29"/>
      <c r="TM440" s="29"/>
      <c r="TN440" s="29"/>
      <c r="TO440" s="29"/>
      <c r="TP440" s="29"/>
      <c r="TQ440" s="29"/>
      <c r="TR440" s="29"/>
      <c r="TS440" s="29"/>
      <c r="TT440" s="29"/>
      <c r="TU440" s="29"/>
      <c r="TV440" s="29"/>
      <c r="TW440" s="29"/>
      <c r="TX440" s="29"/>
      <c r="TY440" s="29"/>
      <c r="TZ440" s="29"/>
      <c r="UA440" s="29"/>
      <c r="UB440" s="29"/>
      <c r="UC440" s="29"/>
      <c r="UD440" s="29"/>
      <c r="UE440" s="29"/>
      <c r="UF440" s="29"/>
      <c r="UG440" s="29"/>
      <c r="UH440" s="29"/>
      <c r="UI440" s="29"/>
      <c r="UJ440" s="29"/>
      <c r="UK440" s="29"/>
      <c r="UL440" s="29"/>
      <c r="UM440" s="29"/>
      <c r="UN440" s="29"/>
      <c r="UO440" s="29"/>
      <c r="UP440" s="29"/>
      <c r="UQ440" s="29"/>
      <c r="UR440" s="29"/>
      <c r="US440" s="29"/>
      <c r="UT440" s="29"/>
      <c r="UU440" s="29"/>
      <c r="UV440" s="29"/>
      <c r="UW440" s="29"/>
      <c r="UX440" s="29"/>
      <c r="UY440" s="29"/>
      <c r="UZ440" s="29"/>
      <c r="VA440" s="29"/>
      <c r="VB440" s="29"/>
      <c r="VC440" s="29"/>
      <c r="VD440" s="29"/>
      <c r="VE440" s="29"/>
      <c r="VF440" s="29"/>
      <c r="VG440" s="29"/>
      <c r="VH440" s="29"/>
      <c r="VI440" s="29"/>
      <c r="VJ440" s="29"/>
      <c r="VK440" s="29"/>
      <c r="VL440" s="29"/>
      <c r="VM440" s="29"/>
      <c r="VN440" s="29"/>
      <c r="VO440" s="29"/>
      <c r="VP440" s="29"/>
      <c r="VQ440" s="29"/>
      <c r="VR440" s="29"/>
      <c r="VS440" s="29"/>
      <c r="VT440" s="29"/>
      <c r="VU440" s="29"/>
    </row>
    <row r="441" spans="1:593" s="30" customFormat="1" ht="15.75" hidden="1" customHeight="1" x14ac:dyDescent="0.2">
      <c r="A441" s="25" t="s">
        <v>103</v>
      </c>
      <c r="B441" s="41" t="s">
        <v>1129</v>
      </c>
      <c r="C441" s="26" t="s">
        <v>105</v>
      </c>
      <c r="D441" s="24" t="s">
        <v>1267</v>
      </c>
      <c r="E441" s="24" t="s">
        <v>1268</v>
      </c>
      <c r="F441" s="24"/>
      <c r="G441" s="24" t="s">
        <v>1269</v>
      </c>
      <c r="H441" s="24" t="s">
        <v>122</v>
      </c>
      <c r="I441" s="24">
        <v>4</v>
      </c>
      <c r="J441" s="24" t="s">
        <v>1270</v>
      </c>
      <c r="K441" s="24" t="s">
        <v>329</v>
      </c>
      <c r="L441" s="27">
        <v>999800448</v>
      </c>
      <c r="M441" s="28" t="s">
        <v>112</v>
      </c>
      <c r="N441" s="28"/>
      <c r="O441" s="27"/>
      <c r="P441" s="27"/>
      <c r="Q441" s="33">
        <f t="shared" si="30"/>
        <v>0</v>
      </c>
      <c r="R441" s="34">
        <f t="shared" si="32"/>
        <v>67</v>
      </c>
      <c r="S441" s="28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7"/>
      <c r="BT441" s="27"/>
      <c r="BU441" s="27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  <c r="QN441" s="29"/>
      <c r="QO441" s="29"/>
      <c r="QP441" s="29"/>
      <c r="QQ441" s="29"/>
      <c r="QR441" s="29"/>
      <c r="QS441" s="29"/>
      <c r="QT441" s="29"/>
      <c r="QU441" s="29"/>
      <c r="QV441" s="29"/>
      <c r="QW441" s="29"/>
      <c r="QX441" s="29"/>
      <c r="QY441" s="29"/>
      <c r="QZ441" s="29"/>
      <c r="RA441" s="29"/>
      <c r="RB441" s="29"/>
      <c r="RC441" s="29"/>
      <c r="RD441" s="29"/>
      <c r="RE441" s="29"/>
      <c r="RF441" s="29"/>
      <c r="RG441" s="29"/>
      <c r="RH441" s="29"/>
      <c r="RI441" s="29"/>
      <c r="RJ441" s="29"/>
      <c r="RK441" s="29"/>
      <c r="RL441" s="29"/>
      <c r="RM441" s="29"/>
      <c r="RN441" s="29"/>
      <c r="RO441" s="29"/>
      <c r="RP441" s="29"/>
      <c r="RQ441" s="29"/>
      <c r="RR441" s="29"/>
      <c r="RS441" s="29"/>
      <c r="RT441" s="29"/>
      <c r="RU441" s="29"/>
      <c r="RV441" s="29"/>
      <c r="RW441" s="29"/>
      <c r="RX441" s="29"/>
      <c r="RY441" s="29"/>
      <c r="RZ441" s="29"/>
      <c r="SA441" s="29"/>
      <c r="SB441" s="29"/>
      <c r="SC441" s="29"/>
      <c r="SD441" s="29"/>
      <c r="SE441" s="29"/>
      <c r="SF441" s="29"/>
      <c r="SG441" s="29"/>
      <c r="SH441" s="29"/>
      <c r="SI441" s="29"/>
      <c r="SJ441" s="29"/>
      <c r="SK441" s="29"/>
      <c r="SL441" s="29"/>
      <c r="SM441" s="29"/>
      <c r="SN441" s="29"/>
      <c r="SO441" s="29"/>
      <c r="SP441" s="29"/>
      <c r="SQ441" s="29"/>
      <c r="SR441" s="29"/>
      <c r="SS441" s="29"/>
      <c r="ST441" s="29"/>
      <c r="SU441" s="29"/>
      <c r="SV441" s="29"/>
      <c r="SW441" s="29"/>
      <c r="SX441" s="29"/>
      <c r="SY441" s="29"/>
      <c r="SZ441" s="29"/>
      <c r="TA441" s="29"/>
      <c r="TB441" s="29"/>
      <c r="TC441" s="29"/>
      <c r="TD441" s="29"/>
      <c r="TE441" s="29"/>
      <c r="TF441" s="29"/>
      <c r="TG441" s="29"/>
      <c r="TH441" s="29"/>
      <c r="TI441" s="29"/>
      <c r="TJ441" s="29"/>
      <c r="TK441" s="29"/>
      <c r="TL441" s="29"/>
      <c r="TM441" s="29"/>
      <c r="TN441" s="29"/>
      <c r="TO441" s="29"/>
      <c r="TP441" s="29"/>
      <c r="TQ441" s="29"/>
      <c r="TR441" s="29"/>
      <c r="TS441" s="29"/>
      <c r="TT441" s="29"/>
      <c r="TU441" s="29"/>
      <c r="TV441" s="29"/>
      <c r="TW441" s="29"/>
      <c r="TX441" s="29"/>
      <c r="TY441" s="29"/>
      <c r="TZ441" s="29"/>
      <c r="UA441" s="29"/>
      <c r="UB441" s="29"/>
      <c r="UC441" s="29"/>
      <c r="UD441" s="29"/>
      <c r="UE441" s="29"/>
      <c r="UF441" s="29"/>
      <c r="UG441" s="29"/>
      <c r="UH441" s="29"/>
      <c r="UI441" s="29"/>
      <c r="UJ441" s="29"/>
      <c r="UK441" s="29"/>
      <c r="UL441" s="29"/>
      <c r="UM441" s="29"/>
      <c r="UN441" s="29"/>
      <c r="UO441" s="29"/>
      <c r="UP441" s="29"/>
      <c r="UQ441" s="29"/>
      <c r="UR441" s="29"/>
      <c r="US441" s="29"/>
      <c r="UT441" s="29"/>
      <c r="UU441" s="29"/>
      <c r="UV441" s="29"/>
      <c r="UW441" s="29"/>
      <c r="UX441" s="29"/>
      <c r="UY441" s="29"/>
      <c r="UZ441" s="29"/>
      <c r="VA441" s="29"/>
      <c r="VB441" s="29"/>
      <c r="VC441" s="29"/>
      <c r="VD441" s="29"/>
      <c r="VE441" s="29"/>
      <c r="VF441" s="29"/>
      <c r="VG441" s="29"/>
      <c r="VH441" s="29"/>
      <c r="VI441" s="29"/>
      <c r="VJ441" s="29"/>
      <c r="VK441" s="29"/>
      <c r="VL441" s="29"/>
      <c r="VM441" s="29"/>
      <c r="VN441" s="29"/>
      <c r="VO441" s="29"/>
      <c r="VP441" s="29"/>
      <c r="VQ441" s="29"/>
      <c r="VR441" s="29"/>
      <c r="VS441" s="29"/>
      <c r="VT441" s="29"/>
      <c r="VU441" s="29"/>
    </row>
    <row r="442" spans="1:593" s="30" customFormat="1" ht="15.75" hidden="1" customHeight="1" x14ac:dyDescent="0.2">
      <c r="A442" s="25" t="s">
        <v>103</v>
      </c>
      <c r="B442" s="41" t="s">
        <v>1129</v>
      </c>
      <c r="C442" s="26" t="s">
        <v>105</v>
      </c>
      <c r="D442" s="24" t="s">
        <v>992</v>
      </c>
      <c r="E442" s="24" t="s">
        <v>993</v>
      </c>
      <c r="F442" s="31">
        <v>37371</v>
      </c>
      <c r="G442" s="24" t="s">
        <v>557</v>
      </c>
      <c r="H442" s="24" t="s">
        <v>351</v>
      </c>
      <c r="I442" s="25">
        <v>2</v>
      </c>
      <c r="J442" s="24" t="s">
        <v>618</v>
      </c>
      <c r="K442" s="24" t="s">
        <v>619</v>
      </c>
      <c r="L442" s="27">
        <v>999877510</v>
      </c>
      <c r="M442" s="28" t="s">
        <v>112</v>
      </c>
      <c r="N442" s="28"/>
      <c r="O442" s="27"/>
      <c r="P442" s="27"/>
      <c r="Q442" s="33">
        <f t="shared" si="30"/>
        <v>0</v>
      </c>
      <c r="R442" s="34">
        <f t="shared" si="32"/>
        <v>67</v>
      </c>
      <c r="S442" s="28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7"/>
      <c r="BT442" s="27"/>
      <c r="BU442" s="27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  <c r="QN442" s="29"/>
      <c r="QO442" s="29"/>
      <c r="QP442" s="29"/>
      <c r="QQ442" s="29"/>
      <c r="QR442" s="29"/>
      <c r="QS442" s="29"/>
      <c r="QT442" s="29"/>
      <c r="QU442" s="29"/>
      <c r="QV442" s="29"/>
      <c r="QW442" s="29"/>
      <c r="QX442" s="29"/>
      <c r="QY442" s="29"/>
      <c r="QZ442" s="29"/>
      <c r="RA442" s="29"/>
      <c r="RB442" s="29"/>
      <c r="RC442" s="29"/>
      <c r="RD442" s="29"/>
      <c r="RE442" s="29"/>
      <c r="RF442" s="29"/>
      <c r="RG442" s="29"/>
      <c r="RH442" s="29"/>
      <c r="RI442" s="29"/>
      <c r="RJ442" s="29"/>
      <c r="RK442" s="29"/>
      <c r="RL442" s="29"/>
      <c r="RM442" s="29"/>
      <c r="RN442" s="29"/>
      <c r="RO442" s="29"/>
      <c r="RP442" s="29"/>
      <c r="RQ442" s="29"/>
      <c r="RR442" s="29"/>
      <c r="RS442" s="29"/>
      <c r="RT442" s="29"/>
      <c r="RU442" s="29"/>
      <c r="RV442" s="29"/>
      <c r="RW442" s="29"/>
      <c r="RX442" s="29"/>
      <c r="RY442" s="29"/>
      <c r="RZ442" s="29"/>
      <c r="SA442" s="29"/>
      <c r="SB442" s="29"/>
      <c r="SC442" s="29"/>
      <c r="SD442" s="29"/>
      <c r="SE442" s="29"/>
      <c r="SF442" s="29"/>
      <c r="SG442" s="29"/>
      <c r="SH442" s="29"/>
      <c r="SI442" s="29"/>
      <c r="SJ442" s="29"/>
      <c r="SK442" s="29"/>
      <c r="SL442" s="29"/>
      <c r="SM442" s="29"/>
      <c r="SN442" s="29"/>
      <c r="SO442" s="29"/>
      <c r="SP442" s="29"/>
      <c r="SQ442" s="29"/>
      <c r="SR442" s="29"/>
      <c r="SS442" s="29"/>
      <c r="ST442" s="29"/>
      <c r="SU442" s="29"/>
      <c r="SV442" s="29"/>
      <c r="SW442" s="29"/>
      <c r="SX442" s="29"/>
      <c r="SY442" s="29"/>
      <c r="SZ442" s="29"/>
      <c r="TA442" s="29"/>
      <c r="TB442" s="29"/>
      <c r="TC442" s="29"/>
      <c r="TD442" s="29"/>
      <c r="TE442" s="29"/>
      <c r="TF442" s="29"/>
      <c r="TG442" s="29"/>
      <c r="TH442" s="29"/>
      <c r="TI442" s="29"/>
      <c r="TJ442" s="29"/>
      <c r="TK442" s="29"/>
      <c r="TL442" s="29"/>
      <c r="TM442" s="29"/>
      <c r="TN442" s="29"/>
      <c r="TO442" s="29"/>
      <c r="TP442" s="29"/>
      <c r="TQ442" s="29"/>
      <c r="TR442" s="29"/>
      <c r="TS442" s="29"/>
      <c r="TT442" s="29"/>
      <c r="TU442" s="29"/>
      <c r="TV442" s="29"/>
      <c r="TW442" s="29"/>
      <c r="TX442" s="29"/>
      <c r="TY442" s="29"/>
      <c r="TZ442" s="29"/>
      <c r="UA442" s="29"/>
      <c r="UB442" s="29"/>
      <c r="UC442" s="29"/>
      <c r="UD442" s="29"/>
      <c r="UE442" s="29"/>
      <c r="UF442" s="29"/>
      <c r="UG442" s="29"/>
      <c r="UH442" s="29"/>
      <c r="UI442" s="29"/>
      <c r="UJ442" s="29"/>
      <c r="UK442" s="29"/>
      <c r="UL442" s="29"/>
      <c r="UM442" s="29"/>
      <c r="UN442" s="29"/>
      <c r="UO442" s="29"/>
      <c r="UP442" s="29"/>
      <c r="UQ442" s="29"/>
      <c r="UR442" s="29"/>
      <c r="US442" s="29"/>
      <c r="UT442" s="29"/>
      <c r="UU442" s="29"/>
      <c r="UV442" s="29"/>
      <c r="UW442" s="29"/>
      <c r="UX442" s="29"/>
      <c r="UY442" s="29"/>
      <c r="UZ442" s="29"/>
      <c r="VA442" s="29"/>
      <c r="VB442" s="29"/>
      <c r="VC442" s="29"/>
      <c r="VD442" s="29"/>
      <c r="VE442" s="29"/>
      <c r="VF442" s="29"/>
      <c r="VG442" s="29"/>
      <c r="VH442" s="29"/>
      <c r="VI442" s="29"/>
      <c r="VJ442" s="29"/>
      <c r="VK442" s="29"/>
      <c r="VL442" s="29"/>
      <c r="VM442" s="29"/>
      <c r="VN442" s="29"/>
      <c r="VO442" s="29"/>
      <c r="VP442" s="29"/>
      <c r="VQ442" s="29"/>
      <c r="VR442" s="29"/>
      <c r="VS442" s="29"/>
      <c r="VT442" s="29"/>
      <c r="VU442" s="29"/>
    </row>
    <row r="443" spans="1:593" s="30" customFormat="1" ht="15.75" hidden="1" customHeight="1" x14ac:dyDescent="0.2">
      <c r="A443" s="25" t="s">
        <v>103</v>
      </c>
      <c r="B443" s="41" t="s">
        <v>1129</v>
      </c>
      <c r="C443" s="26" t="s">
        <v>105</v>
      </c>
      <c r="D443" s="24" t="s">
        <v>1271</v>
      </c>
      <c r="E443" s="24" t="s">
        <v>1205</v>
      </c>
      <c r="F443" s="31">
        <v>37385</v>
      </c>
      <c r="G443" s="24" t="s">
        <v>1206</v>
      </c>
      <c r="H443" s="24" t="s">
        <v>109</v>
      </c>
      <c r="I443" s="24">
        <v>6</v>
      </c>
      <c r="J443" s="24" t="s">
        <v>525</v>
      </c>
      <c r="K443" s="24" t="s">
        <v>163</v>
      </c>
      <c r="L443" s="27">
        <v>999879931</v>
      </c>
      <c r="M443" s="28" t="s">
        <v>112</v>
      </c>
      <c r="N443" s="28"/>
      <c r="O443" s="27"/>
      <c r="P443" s="27"/>
      <c r="Q443" s="33">
        <f t="shared" si="30"/>
        <v>0</v>
      </c>
      <c r="R443" s="34">
        <f t="shared" si="32"/>
        <v>67</v>
      </c>
      <c r="S443" s="28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7"/>
      <c r="BT443" s="27"/>
      <c r="BU443" s="27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  <c r="QN443" s="29"/>
      <c r="QO443" s="29"/>
      <c r="QP443" s="29"/>
      <c r="QQ443" s="29"/>
      <c r="QR443" s="29"/>
      <c r="QS443" s="29"/>
      <c r="QT443" s="29"/>
      <c r="QU443" s="29"/>
      <c r="QV443" s="29"/>
      <c r="QW443" s="29"/>
      <c r="QX443" s="29"/>
      <c r="QY443" s="29"/>
      <c r="QZ443" s="29"/>
      <c r="RA443" s="29"/>
      <c r="RB443" s="29"/>
      <c r="RC443" s="29"/>
      <c r="RD443" s="29"/>
      <c r="RE443" s="29"/>
      <c r="RF443" s="29"/>
      <c r="RG443" s="29"/>
      <c r="RH443" s="29"/>
      <c r="RI443" s="29"/>
      <c r="RJ443" s="29"/>
      <c r="RK443" s="29"/>
      <c r="RL443" s="29"/>
      <c r="RM443" s="29"/>
      <c r="RN443" s="29"/>
      <c r="RO443" s="29"/>
      <c r="RP443" s="29"/>
      <c r="RQ443" s="29"/>
      <c r="RR443" s="29"/>
      <c r="RS443" s="29"/>
      <c r="RT443" s="29"/>
      <c r="RU443" s="29"/>
      <c r="RV443" s="29"/>
      <c r="RW443" s="29"/>
      <c r="RX443" s="29"/>
      <c r="RY443" s="29"/>
      <c r="RZ443" s="29"/>
      <c r="SA443" s="29"/>
      <c r="SB443" s="29"/>
      <c r="SC443" s="29"/>
      <c r="SD443" s="29"/>
      <c r="SE443" s="29"/>
      <c r="SF443" s="29"/>
      <c r="SG443" s="29"/>
      <c r="SH443" s="29"/>
      <c r="SI443" s="29"/>
      <c r="SJ443" s="29"/>
      <c r="SK443" s="29"/>
      <c r="SL443" s="29"/>
      <c r="SM443" s="29"/>
      <c r="SN443" s="29"/>
      <c r="SO443" s="29"/>
      <c r="SP443" s="29"/>
      <c r="SQ443" s="29"/>
      <c r="SR443" s="29"/>
      <c r="SS443" s="29"/>
      <c r="ST443" s="29"/>
      <c r="SU443" s="29"/>
      <c r="SV443" s="29"/>
      <c r="SW443" s="29"/>
      <c r="SX443" s="29"/>
      <c r="SY443" s="29"/>
      <c r="SZ443" s="29"/>
      <c r="TA443" s="29"/>
      <c r="TB443" s="29"/>
      <c r="TC443" s="29"/>
      <c r="TD443" s="29"/>
      <c r="TE443" s="29"/>
      <c r="TF443" s="29"/>
      <c r="TG443" s="29"/>
      <c r="TH443" s="29"/>
      <c r="TI443" s="29"/>
      <c r="TJ443" s="29"/>
      <c r="TK443" s="29"/>
      <c r="TL443" s="29"/>
      <c r="TM443" s="29"/>
      <c r="TN443" s="29"/>
      <c r="TO443" s="29"/>
      <c r="TP443" s="29"/>
      <c r="TQ443" s="29"/>
      <c r="TR443" s="29"/>
      <c r="TS443" s="29"/>
      <c r="TT443" s="29"/>
      <c r="TU443" s="29"/>
      <c r="TV443" s="29"/>
      <c r="TW443" s="29"/>
      <c r="TX443" s="29"/>
      <c r="TY443" s="29"/>
      <c r="TZ443" s="29"/>
      <c r="UA443" s="29"/>
      <c r="UB443" s="29"/>
      <c r="UC443" s="29"/>
      <c r="UD443" s="29"/>
      <c r="UE443" s="29"/>
      <c r="UF443" s="29"/>
      <c r="UG443" s="29"/>
      <c r="UH443" s="29"/>
      <c r="UI443" s="29"/>
      <c r="UJ443" s="29"/>
      <c r="UK443" s="29"/>
      <c r="UL443" s="29"/>
      <c r="UM443" s="29"/>
      <c r="UN443" s="29"/>
      <c r="UO443" s="29"/>
      <c r="UP443" s="29"/>
      <c r="UQ443" s="29"/>
      <c r="UR443" s="29"/>
      <c r="US443" s="29"/>
      <c r="UT443" s="29"/>
      <c r="UU443" s="29"/>
      <c r="UV443" s="29"/>
      <c r="UW443" s="29"/>
      <c r="UX443" s="29"/>
      <c r="UY443" s="29"/>
      <c r="UZ443" s="29"/>
      <c r="VA443" s="29"/>
      <c r="VB443" s="29"/>
      <c r="VC443" s="29"/>
      <c r="VD443" s="29"/>
      <c r="VE443" s="29"/>
      <c r="VF443" s="29"/>
      <c r="VG443" s="29"/>
      <c r="VH443" s="29"/>
      <c r="VI443" s="29"/>
      <c r="VJ443" s="29"/>
      <c r="VK443" s="29"/>
      <c r="VL443" s="29"/>
      <c r="VM443" s="29"/>
      <c r="VN443" s="29"/>
      <c r="VO443" s="29"/>
      <c r="VP443" s="29"/>
      <c r="VQ443" s="29"/>
      <c r="VR443" s="29"/>
      <c r="VS443" s="29"/>
      <c r="VT443" s="29"/>
      <c r="VU443" s="29"/>
    </row>
    <row r="444" spans="1:593" s="30" customFormat="1" ht="15.75" hidden="1" customHeight="1" x14ac:dyDescent="0.2">
      <c r="A444" s="25" t="s">
        <v>103</v>
      </c>
      <c r="B444" s="41" t="s">
        <v>1129</v>
      </c>
      <c r="C444" s="26" t="s">
        <v>105</v>
      </c>
      <c r="D444" s="24" t="s">
        <v>1272</v>
      </c>
      <c r="E444" s="24" t="s">
        <v>1273</v>
      </c>
      <c r="F444" s="31">
        <v>37029</v>
      </c>
      <c r="G444" s="24" t="s">
        <v>1052</v>
      </c>
      <c r="H444" s="24" t="s">
        <v>247</v>
      </c>
      <c r="I444" s="24">
        <v>1</v>
      </c>
      <c r="J444" s="24" t="s">
        <v>1274</v>
      </c>
      <c r="K444" s="24" t="s">
        <v>1275</v>
      </c>
      <c r="L444" s="27">
        <v>999846324</v>
      </c>
      <c r="M444" s="28" t="s">
        <v>112</v>
      </c>
      <c r="N444" s="28"/>
      <c r="O444" s="27"/>
      <c r="P444" s="27"/>
      <c r="Q444" s="33">
        <f t="shared" si="30"/>
        <v>0</v>
      </c>
      <c r="R444" s="34">
        <f t="shared" si="32"/>
        <v>67</v>
      </c>
      <c r="S444" s="28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7"/>
      <c r="BT444" s="27"/>
      <c r="BU444" s="27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  <c r="QN444" s="29"/>
      <c r="QO444" s="29"/>
      <c r="QP444" s="29"/>
      <c r="QQ444" s="29"/>
      <c r="QR444" s="29"/>
      <c r="QS444" s="29"/>
      <c r="QT444" s="29"/>
      <c r="QU444" s="29"/>
      <c r="QV444" s="29"/>
      <c r="QW444" s="29"/>
      <c r="QX444" s="29"/>
      <c r="QY444" s="29"/>
      <c r="QZ444" s="29"/>
      <c r="RA444" s="29"/>
      <c r="RB444" s="29"/>
      <c r="RC444" s="29"/>
      <c r="RD444" s="29"/>
      <c r="RE444" s="29"/>
      <c r="RF444" s="29"/>
      <c r="RG444" s="29"/>
      <c r="RH444" s="29"/>
      <c r="RI444" s="29"/>
      <c r="RJ444" s="29"/>
      <c r="RK444" s="29"/>
      <c r="RL444" s="29"/>
      <c r="RM444" s="29"/>
      <c r="RN444" s="29"/>
      <c r="RO444" s="29"/>
      <c r="RP444" s="29"/>
      <c r="RQ444" s="29"/>
      <c r="RR444" s="29"/>
      <c r="RS444" s="29"/>
      <c r="RT444" s="29"/>
      <c r="RU444" s="29"/>
      <c r="RV444" s="29"/>
      <c r="RW444" s="29"/>
      <c r="RX444" s="29"/>
      <c r="RY444" s="29"/>
      <c r="RZ444" s="29"/>
      <c r="SA444" s="29"/>
      <c r="SB444" s="29"/>
      <c r="SC444" s="29"/>
      <c r="SD444" s="29"/>
      <c r="SE444" s="29"/>
      <c r="SF444" s="29"/>
      <c r="SG444" s="29"/>
      <c r="SH444" s="29"/>
      <c r="SI444" s="29"/>
      <c r="SJ444" s="29"/>
      <c r="SK444" s="29"/>
      <c r="SL444" s="29"/>
      <c r="SM444" s="29"/>
      <c r="SN444" s="29"/>
      <c r="SO444" s="29"/>
      <c r="SP444" s="29"/>
      <c r="SQ444" s="29"/>
      <c r="SR444" s="29"/>
      <c r="SS444" s="29"/>
      <c r="ST444" s="29"/>
      <c r="SU444" s="29"/>
      <c r="SV444" s="29"/>
      <c r="SW444" s="29"/>
      <c r="SX444" s="29"/>
      <c r="SY444" s="29"/>
      <c r="SZ444" s="29"/>
      <c r="TA444" s="29"/>
      <c r="TB444" s="29"/>
      <c r="TC444" s="29"/>
      <c r="TD444" s="29"/>
      <c r="TE444" s="29"/>
      <c r="TF444" s="29"/>
      <c r="TG444" s="29"/>
      <c r="TH444" s="29"/>
      <c r="TI444" s="29"/>
      <c r="TJ444" s="29"/>
      <c r="TK444" s="29"/>
      <c r="TL444" s="29"/>
      <c r="TM444" s="29"/>
      <c r="TN444" s="29"/>
      <c r="TO444" s="29"/>
      <c r="TP444" s="29"/>
      <c r="TQ444" s="29"/>
      <c r="TR444" s="29"/>
      <c r="TS444" s="29"/>
      <c r="TT444" s="29"/>
      <c r="TU444" s="29"/>
      <c r="TV444" s="29"/>
      <c r="TW444" s="29"/>
      <c r="TX444" s="29"/>
      <c r="TY444" s="29"/>
      <c r="TZ444" s="29"/>
      <c r="UA444" s="29"/>
      <c r="UB444" s="29"/>
      <c r="UC444" s="29"/>
      <c r="UD444" s="29"/>
      <c r="UE444" s="29"/>
      <c r="UF444" s="29"/>
      <c r="UG444" s="29"/>
      <c r="UH444" s="29"/>
      <c r="UI444" s="29"/>
      <c r="UJ444" s="29"/>
      <c r="UK444" s="29"/>
      <c r="UL444" s="29"/>
      <c r="UM444" s="29"/>
      <c r="UN444" s="29"/>
      <c r="UO444" s="29"/>
      <c r="UP444" s="29"/>
      <c r="UQ444" s="29"/>
      <c r="UR444" s="29"/>
      <c r="US444" s="29"/>
      <c r="UT444" s="29"/>
      <c r="UU444" s="29"/>
      <c r="UV444" s="29"/>
      <c r="UW444" s="29"/>
      <c r="UX444" s="29"/>
      <c r="UY444" s="29"/>
      <c r="UZ444" s="29"/>
      <c r="VA444" s="29"/>
      <c r="VB444" s="29"/>
      <c r="VC444" s="29"/>
      <c r="VD444" s="29"/>
      <c r="VE444" s="29"/>
      <c r="VF444" s="29"/>
      <c r="VG444" s="29"/>
      <c r="VH444" s="29"/>
      <c r="VI444" s="29"/>
      <c r="VJ444" s="29"/>
      <c r="VK444" s="29"/>
      <c r="VL444" s="29"/>
      <c r="VM444" s="29"/>
      <c r="VN444" s="29"/>
      <c r="VO444" s="29"/>
      <c r="VP444" s="29"/>
      <c r="VQ444" s="29"/>
      <c r="VR444" s="29"/>
      <c r="VS444" s="29"/>
      <c r="VT444" s="29"/>
      <c r="VU444" s="29"/>
    </row>
    <row r="445" spans="1:593" s="30" customFormat="1" ht="15.75" hidden="1" customHeight="1" x14ac:dyDescent="0.2">
      <c r="A445" s="25" t="s">
        <v>103</v>
      </c>
      <c r="B445" s="41" t="s">
        <v>1129</v>
      </c>
      <c r="C445" s="26" t="s">
        <v>105</v>
      </c>
      <c r="D445" s="24" t="s">
        <v>939</v>
      </c>
      <c r="E445" s="24" t="s">
        <v>1276</v>
      </c>
      <c r="F445" s="31">
        <v>37247</v>
      </c>
      <c r="G445" s="24" t="s">
        <v>1277</v>
      </c>
      <c r="H445" s="24" t="s">
        <v>764</v>
      </c>
      <c r="I445" s="24">
        <v>3</v>
      </c>
      <c r="J445" s="24" t="s">
        <v>765</v>
      </c>
      <c r="K445" s="24" t="s">
        <v>766</v>
      </c>
      <c r="L445" s="27">
        <v>999879442</v>
      </c>
      <c r="M445" s="28" t="s">
        <v>112</v>
      </c>
      <c r="N445" s="28"/>
      <c r="O445" s="27"/>
      <c r="P445" s="27"/>
      <c r="Q445" s="33">
        <f t="shared" si="30"/>
        <v>0</v>
      </c>
      <c r="R445" s="34">
        <f t="shared" si="32"/>
        <v>67</v>
      </c>
      <c r="S445" s="28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7"/>
      <c r="BT445" s="27"/>
      <c r="BU445" s="27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  <c r="QN445" s="29"/>
      <c r="QO445" s="29"/>
      <c r="QP445" s="29"/>
      <c r="QQ445" s="29"/>
      <c r="QR445" s="29"/>
      <c r="QS445" s="29"/>
      <c r="QT445" s="29"/>
      <c r="QU445" s="29"/>
      <c r="QV445" s="29"/>
      <c r="QW445" s="29"/>
      <c r="QX445" s="29"/>
      <c r="QY445" s="29"/>
      <c r="QZ445" s="29"/>
      <c r="RA445" s="29"/>
      <c r="RB445" s="29"/>
      <c r="RC445" s="29"/>
      <c r="RD445" s="29"/>
      <c r="RE445" s="29"/>
      <c r="RF445" s="29"/>
      <c r="RG445" s="29"/>
      <c r="RH445" s="29"/>
      <c r="RI445" s="29"/>
      <c r="RJ445" s="29"/>
      <c r="RK445" s="29"/>
      <c r="RL445" s="29"/>
      <c r="RM445" s="29"/>
      <c r="RN445" s="29"/>
      <c r="RO445" s="29"/>
      <c r="RP445" s="29"/>
      <c r="RQ445" s="29"/>
      <c r="RR445" s="29"/>
      <c r="RS445" s="29"/>
      <c r="RT445" s="29"/>
      <c r="RU445" s="29"/>
      <c r="RV445" s="29"/>
      <c r="RW445" s="29"/>
      <c r="RX445" s="29"/>
      <c r="RY445" s="29"/>
      <c r="RZ445" s="29"/>
      <c r="SA445" s="29"/>
      <c r="SB445" s="29"/>
      <c r="SC445" s="29"/>
      <c r="SD445" s="29"/>
      <c r="SE445" s="29"/>
      <c r="SF445" s="29"/>
      <c r="SG445" s="29"/>
      <c r="SH445" s="29"/>
      <c r="SI445" s="29"/>
      <c r="SJ445" s="29"/>
      <c r="SK445" s="29"/>
      <c r="SL445" s="29"/>
      <c r="SM445" s="29"/>
      <c r="SN445" s="29"/>
      <c r="SO445" s="29"/>
      <c r="SP445" s="29"/>
      <c r="SQ445" s="29"/>
      <c r="SR445" s="29"/>
      <c r="SS445" s="29"/>
      <c r="ST445" s="29"/>
      <c r="SU445" s="29"/>
      <c r="SV445" s="29"/>
      <c r="SW445" s="29"/>
      <c r="SX445" s="29"/>
      <c r="SY445" s="29"/>
      <c r="SZ445" s="29"/>
      <c r="TA445" s="29"/>
      <c r="TB445" s="29"/>
      <c r="TC445" s="29"/>
      <c r="TD445" s="29"/>
      <c r="TE445" s="29"/>
      <c r="TF445" s="29"/>
      <c r="TG445" s="29"/>
      <c r="TH445" s="29"/>
      <c r="TI445" s="29"/>
      <c r="TJ445" s="29"/>
      <c r="TK445" s="29"/>
      <c r="TL445" s="29"/>
      <c r="TM445" s="29"/>
      <c r="TN445" s="29"/>
      <c r="TO445" s="29"/>
      <c r="TP445" s="29"/>
      <c r="TQ445" s="29"/>
      <c r="TR445" s="29"/>
      <c r="TS445" s="29"/>
      <c r="TT445" s="29"/>
      <c r="TU445" s="29"/>
      <c r="TV445" s="29"/>
      <c r="TW445" s="29"/>
      <c r="TX445" s="29"/>
      <c r="TY445" s="29"/>
      <c r="TZ445" s="29"/>
      <c r="UA445" s="29"/>
      <c r="UB445" s="29"/>
      <c r="UC445" s="29"/>
      <c r="UD445" s="29"/>
      <c r="UE445" s="29"/>
      <c r="UF445" s="29"/>
      <c r="UG445" s="29"/>
      <c r="UH445" s="29"/>
      <c r="UI445" s="29"/>
      <c r="UJ445" s="29"/>
      <c r="UK445" s="29"/>
      <c r="UL445" s="29"/>
      <c r="UM445" s="29"/>
      <c r="UN445" s="29"/>
      <c r="UO445" s="29"/>
      <c r="UP445" s="29"/>
      <c r="UQ445" s="29"/>
      <c r="UR445" s="29"/>
      <c r="US445" s="29"/>
      <c r="UT445" s="29"/>
      <c r="UU445" s="29"/>
      <c r="UV445" s="29"/>
      <c r="UW445" s="29"/>
      <c r="UX445" s="29"/>
      <c r="UY445" s="29"/>
      <c r="UZ445" s="29"/>
      <c r="VA445" s="29"/>
      <c r="VB445" s="29"/>
      <c r="VC445" s="29"/>
      <c r="VD445" s="29"/>
      <c r="VE445" s="29"/>
      <c r="VF445" s="29"/>
      <c r="VG445" s="29"/>
      <c r="VH445" s="29"/>
      <c r="VI445" s="29"/>
      <c r="VJ445" s="29"/>
      <c r="VK445" s="29"/>
      <c r="VL445" s="29"/>
      <c r="VM445" s="29"/>
      <c r="VN445" s="29"/>
      <c r="VO445" s="29"/>
      <c r="VP445" s="29"/>
      <c r="VQ445" s="29"/>
      <c r="VR445" s="29"/>
      <c r="VS445" s="29"/>
      <c r="VT445" s="29"/>
      <c r="VU445" s="29"/>
    </row>
    <row r="446" spans="1:593" s="30" customFormat="1" ht="15.75" hidden="1" customHeight="1" x14ac:dyDescent="0.2">
      <c r="A446" s="25" t="s">
        <v>103</v>
      </c>
      <c r="B446" s="41" t="s">
        <v>1129</v>
      </c>
      <c r="C446" s="26" t="s">
        <v>105</v>
      </c>
      <c r="D446" s="24" t="s">
        <v>1278</v>
      </c>
      <c r="E446" s="24" t="s">
        <v>1279</v>
      </c>
      <c r="F446" s="24"/>
      <c r="G446" s="24" t="s">
        <v>356</v>
      </c>
      <c r="H446" s="24" t="s">
        <v>139</v>
      </c>
      <c r="I446" s="24">
        <v>8</v>
      </c>
      <c r="J446" s="24" t="s">
        <v>1280</v>
      </c>
      <c r="K446" s="24" t="s">
        <v>1281</v>
      </c>
      <c r="L446" s="27">
        <v>999861017</v>
      </c>
      <c r="M446" s="28" t="s">
        <v>112</v>
      </c>
      <c r="N446" s="28"/>
      <c r="O446" s="27"/>
      <c r="P446" s="27"/>
      <c r="Q446" s="33">
        <f t="shared" si="30"/>
        <v>0</v>
      </c>
      <c r="R446" s="34">
        <f t="shared" si="32"/>
        <v>67</v>
      </c>
      <c r="S446" s="28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7"/>
      <c r="BT446" s="27"/>
      <c r="BU446" s="27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  <c r="QN446" s="29"/>
      <c r="QO446" s="29"/>
      <c r="QP446" s="29"/>
      <c r="QQ446" s="29"/>
      <c r="QR446" s="29"/>
      <c r="QS446" s="29"/>
      <c r="QT446" s="29"/>
      <c r="QU446" s="29"/>
      <c r="QV446" s="29"/>
      <c r="QW446" s="29"/>
      <c r="QX446" s="29"/>
      <c r="QY446" s="29"/>
      <c r="QZ446" s="29"/>
      <c r="RA446" s="29"/>
      <c r="RB446" s="29"/>
      <c r="RC446" s="29"/>
      <c r="RD446" s="29"/>
      <c r="RE446" s="29"/>
      <c r="RF446" s="29"/>
      <c r="RG446" s="29"/>
      <c r="RH446" s="29"/>
      <c r="RI446" s="29"/>
      <c r="RJ446" s="29"/>
      <c r="RK446" s="29"/>
      <c r="RL446" s="29"/>
      <c r="RM446" s="29"/>
      <c r="RN446" s="29"/>
      <c r="RO446" s="29"/>
      <c r="RP446" s="29"/>
      <c r="RQ446" s="29"/>
      <c r="RR446" s="29"/>
      <c r="RS446" s="29"/>
      <c r="RT446" s="29"/>
      <c r="RU446" s="29"/>
      <c r="RV446" s="29"/>
      <c r="RW446" s="29"/>
      <c r="RX446" s="29"/>
      <c r="RY446" s="29"/>
      <c r="RZ446" s="29"/>
      <c r="SA446" s="29"/>
      <c r="SB446" s="29"/>
      <c r="SC446" s="29"/>
      <c r="SD446" s="29"/>
      <c r="SE446" s="29"/>
      <c r="SF446" s="29"/>
      <c r="SG446" s="29"/>
      <c r="SH446" s="29"/>
      <c r="SI446" s="29"/>
      <c r="SJ446" s="29"/>
      <c r="SK446" s="29"/>
      <c r="SL446" s="29"/>
      <c r="SM446" s="29"/>
      <c r="SN446" s="29"/>
      <c r="SO446" s="29"/>
      <c r="SP446" s="29"/>
      <c r="SQ446" s="29"/>
      <c r="SR446" s="29"/>
      <c r="SS446" s="29"/>
      <c r="ST446" s="29"/>
      <c r="SU446" s="29"/>
      <c r="SV446" s="29"/>
      <c r="SW446" s="29"/>
      <c r="SX446" s="29"/>
      <c r="SY446" s="29"/>
      <c r="SZ446" s="29"/>
      <c r="TA446" s="29"/>
      <c r="TB446" s="29"/>
      <c r="TC446" s="29"/>
      <c r="TD446" s="29"/>
      <c r="TE446" s="29"/>
      <c r="TF446" s="29"/>
      <c r="TG446" s="29"/>
      <c r="TH446" s="29"/>
      <c r="TI446" s="29"/>
      <c r="TJ446" s="29"/>
      <c r="TK446" s="29"/>
      <c r="TL446" s="29"/>
      <c r="TM446" s="29"/>
      <c r="TN446" s="29"/>
      <c r="TO446" s="29"/>
      <c r="TP446" s="29"/>
      <c r="TQ446" s="29"/>
      <c r="TR446" s="29"/>
      <c r="TS446" s="29"/>
      <c r="TT446" s="29"/>
      <c r="TU446" s="29"/>
      <c r="TV446" s="29"/>
      <c r="TW446" s="29"/>
      <c r="TX446" s="29"/>
      <c r="TY446" s="29"/>
      <c r="TZ446" s="29"/>
      <c r="UA446" s="29"/>
      <c r="UB446" s="29"/>
      <c r="UC446" s="29"/>
      <c r="UD446" s="29"/>
      <c r="UE446" s="29"/>
      <c r="UF446" s="29"/>
      <c r="UG446" s="29"/>
      <c r="UH446" s="29"/>
      <c r="UI446" s="29"/>
      <c r="UJ446" s="29"/>
      <c r="UK446" s="29"/>
      <c r="UL446" s="29"/>
      <c r="UM446" s="29"/>
      <c r="UN446" s="29"/>
      <c r="UO446" s="29"/>
      <c r="UP446" s="29"/>
      <c r="UQ446" s="29"/>
      <c r="UR446" s="29"/>
      <c r="US446" s="29"/>
      <c r="UT446" s="29"/>
      <c r="UU446" s="29"/>
      <c r="UV446" s="29"/>
      <c r="UW446" s="29"/>
      <c r="UX446" s="29"/>
      <c r="UY446" s="29"/>
      <c r="UZ446" s="29"/>
      <c r="VA446" s="29"/>
      <c r="VB446" s="29"/>
      <c r="VC446" s="29"/>
      <c r="VD446" s="29"/>
      <c r="VE446" s="29"/>
      <c r="VF446" s="29"/>
      <c r="VG446" s="29"/>
      <c r="VH446" s="29"/>
      <c r="VI446" s="29"/>
      <c r="VJ446" s="29"/>
      <c r="VK446" s="29"/>
      <c r="VL446" s="29"/>
      <c r="VM446" s="29"/>
      <c r="VN446" s="29"/>
      <c r="VO446" s="29"/>
      <c r="VP446" s="29"/>
      <c r="VQ446" s="29"/>
      <c r="VR446" s="29"/>
      <c r="VS446" s="29"/>
      <c r="VT446" s="29"/>
      <c r="VU446" s="29"/>
    </row>
    <row r="447" spans="1:593" s="30" customFormat="1" ht="15.75" hidden="1" customHeight="1" x14ac:dyDescent="0.2">
      <c r="A447" s="25" t="s">
        <v>103</v>
      </c>
      <c r="B447" s="41" t="s">
        <v>1129</v>
      </c>
      <c r="C447" s="26" t="s">
        <v>105</v>
      </c>
      <c r="D447" s="24" t="s">
        <v>1282</v>
      </c>
      <c r="E447" s="24" t="s">
        <v>1283</v>
      </c>
      <c r="F447" s="31">
        <v>37328</v>
      </c>
      <c r="G447" s="24" t="s">
        <v>1284</v>
      </c>
      <c r="H447" s="24" t="s">
        <v>139</v>
      </c>
      <c r="I447" s="24">
        <v>8</v>
      </c>
      <c r="J447" s="24" t="s">
        <v>1285</v>
      </c>
      <c r="K447" s="24" t="s">
        <v>1286</v>
      </c>
      <c r="L447" s="27">
        <v>999874719</v>
      </c>
      <c r="M447" s="28" t="s">
        <v>112</v>
      </c>
      <c r="N447" s="28"/>
      <c r="O447" s="27"/>
      <c r="P447" s="27"/>
      <c r="Q447" s="33">
        <f t="shared" si="30"/>
        <v>0</v>
      </c>
      <c r="R447" s="34">
        <f t="shared" si="32"/>
        <v>67</v>
      </c>
      <c r="S447" s="28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7"/>
      <c r="BT447" s="27"/>
      <c r="BU447" s="27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  <c r="QN447" s="29"/>
      <c r="QO447" s="29"/>
      <c r="QP447" s="29"/>
      <c r="QQ447" s="29"/>
      <c r="QR447" s="29"/>
      <c r="QS447" s="29"/>
      <c r="QT447" s="29"/>
      <c r="QU447" s="29"/>
      <c r="QV447" s="29"/>
      <c r="QW447" s="29"/>
      <c r="QX447" s="29"/>
      <c r="QY447" s="29"/>
      <c r="QZ447" s="29"/>
      <c r="RA447" s="29"/>
      <c r="RB447" s="29"/>
      <c r="RC447" s="29"/>
      <c r="RD447" s="29"/>
      <c r="RE447" s="29"/>
      <c r="RF447" s="29"/>
      <c r="RG447" s="29"/>
      <c r="RH447" s="29"/>
      <c r="RI447" s="29"/>
      <c r="RJ447" s="29"/>
      <c r="RK447" s="29"/>
      <c r="RL447" s="29"/>
      <c r="RM447" s="29"/>
      <c r="RN447" s="29"/>
      <c r="RO447" s="29"/>
      <c r="RP447" s="29"/>
      <c r="RQ447" s="29"/>
      <c r="RR447" s="29"/>
      <c r="RS447" s="29"/>
      <c r="RT447" s="29"/>
      <c r="RU447" s="29"/>
      <c r="RV447" s="29"/>
      <c r="RW447" s="29"/>
      <c r="RX447" s="29"/>
      <c r="RY447" s="29"/>
      <c r="RZ447" s="29"/>
      <c r="SA447" s="29"/>
      <c r="SB447" s="29"/>
      <c r="SC447" s="29"/>
      <c r="SD447" s="29"/>
      <c r="SE447" s="29"/>
      <c r="SF447" s="29"/>
      <c r="SG447" s="29"/>
      <c r="SH447" s="29"/>
      <c r="SI447" s="29"/>
      <c r="SJ447" s="29"/>
      <c r="SK447" s="29"/>
      <c r="SL447" s="29"/>
      <c r="SM447" s="29"/>
      <c r="SN447" s="29"/>
      <c r="SO447" s="29"/>
      <c r="SP447" s="29"/>
      <c r="SQ447" s="29"/>
      <c r="SR447" s="29"/>
      <c r="SS447" s="29"/>
      <c r="ST447" s="29"/>
      <c r="SU447" s="29"/>
      <c r="SV447" s="29"/>
      <c r="SW447" s="29"/>
      <c r="SX447" s="29"/>
      <c r="SY447" s="29"/>
      <c r="SZ447" s="29"/>
      <c r="TA447" s="29"/>
      <c r="TB447" s="29"/>
      <c r="TC447" s="29"/>
      <c r="TD447" s="29"/>
      <c r="TE447" s="29"/>
      <c r="TF447" s="29"/>
      <c r="TG447" s="29"/>
      <c r="TH447" s="29"/>
      <c r="TI447" s="29"/>
      <c r="TJ447" s="29"/>
      <c r="TK447" s="29"/>
      <c r="TL447" s="29"/>
      <c r="TM447" s="29"/>
      <c r="TN447" s="29"/>
      <c r="TO447" s="29"/>
      <c r="TP447" s="29"/>
      <c r="TQ447" s="29"/>
      <c r="TR447" s="29"/>
      <c r="TS447" s="29"/>
      <c r="TT447" s="29"/>
      <c r="TU447" s="29"/>
      <c r="TV447" s="29"/>
      <c r="TW447" s="29"/>
      <c r="TX447" s="29"/>
      <c r="TY447" s="29"/>
      <c r="TZ447" s="29"/>
      <c r="UA447" s="29"/>
      <c r="UB447" s="29"/>
      <c r="UC447" s="29"/>
      <c r="UD447" s="29"/>
      <c r="UE447" s="29"/>
      <c r="UF447" s="29"/>
      <c r="UG447" s="29"/>
      <c r="UH447" s="29"/>
      <c r="UI447" s="29"/>
      <c r="UJ447" s="29"/>
      <c r="UK447" s="29"/>
      <c r="UL447" s="29"/>
      <c r="UM447" s="29"/>
      <c r="UN447" s="29"/>
      <c r="UO447" s="29"/>
      <c r="UP447" s="29"/>
      <c r="UQ447" s="29"/>
      <c r="UR447" s="29"/>
      <c r="US447" s="29"/>
      <c r="UT447" s="29"/>
      <c r="UU447" s="29"/>
      <c r="UV447" s="29"/>
      <c r="UW447" s="29"/>
      <c r="UX447" s="29"/>
      <c r="UY447" s="29"/>
      <c r="UZ447" s="29"/>
      <c r="VA447" s="29"/>
      <c r="VB447" s="29"/>
      <c r="VC447" s="29"/>
      <c r="VD447" s="29"/>
      <c r="VE447" s="29"/>
      <c r="VF447" s="29"/>
      <c r="VG447" s="29"/>
      <c r="VH447" s="29"/>
      <c r="VI447" s="29"/>
      <c r="VJ447" s="29"/>
      <c r="VK447" s="29"/>
      <c r="VL447" s="29"/>
      <c r="VM447" s="29"/>
      <c r="VN447" s="29"/>
      <c r="VO447" s="29"/>
      <c r="VP447" s="29"/>
      <c r="VQ447" s="29"/>
      <c r="VR447" s="29"/>
      <c r="VS447" s="29"/>
      <c r="VT447" s="29"/>
      <c r="VU447" s="29"/>
    </row>
    <row r="448" spans="1:593" s="30" customFormat="1" ht="15.75" hidden="1" customHeight="1" x14ac:dyDescent="0.2">
      <c r="A448" s="25" t="s">
        <v>103</v>
      </c>
      <c r="B448" s="41" t="s">
        <v>1129</v>
      </c>
      <c r="C448" s="26" t="s">
        <v>105</v>
      </c>
      <c r="D448" s="24" t="s">
        <v>1008</v>
      </c>
      <c r="E448" s="24" t="s">
        <v>1009</v>
      </c>
      <c r="F448" s="24"/>
      <c r="G448" s="24" t="s">
        <v>1006</v>
      </c>
      <c r="H448" s="24" t="s">
        <v>1287</v>
      </c>
      <c r="I448" s="24">
        <v>1</v>
      </c>
      <c r="J448" s="24" t="s">
        <v>1010</v>
      </c>
      <c r="K448" s="24"/>
      <c r="L448" s="27">
        <v>999887924</v>
      </c>
      <c r="M448" s="28" t="s">
        <v>112</v>
      </c>
      <c r="N448" s="28"/>
      <c r="O448" s="27"/>
      <c r="P448" s="27"/>
      <c r="Q448" s="33">
        <f t="shared" si="30"/>
        <v>0</v>
      </c>
      <c r="R448" s="34">
        <f t="shared" si="32"/>
        <v>67</v>
      </c>
      <c r="S448" s="28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7"/>
      <c r="BT448" s="27"/>
      <c r="BU448" s="27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  <c r="QN448" s="29"/>
      <c r="QO448" s="29"/>
      <c r="QP448" s="29"/>
      <c r="QQ448" s="29"/>
      <c r="QR448" s="29"/>
      <c r="QS448" s="29"/>
      <c r="QT448" s="29"/>
      <c r="QU448" s="29"/>
      <c r="QV448" s="29"/>
      <c r="QW448" s="29"/>
      <c r="QX448" s="29"/>
      <c r="QY448" s="29"/>
      <c r="QZ448" s="29"/>
      <c r="RA448" s="29"/>
      <c r="RB448" s="29"/>
      <c r="RC448" s="29"/>
      <c r="RD448" s="29"/>
      <c r="RE448" s="29"/>
      <c r="RF448" s="29"/>
      <c r="RG448" s="29"/>
      <c r="RH448" s="29"/>
      <c r="RI448" s="29"/>
      <c r="RJ448" s="29"/>
      <c r="RK448" s="29"/>
      <c r="RL448" s="29"/>
      <c r="RM448" s="29"/>
      <c r="RN448" s="29"/>
      <c r="RO448" s="29"/>
      <c r="RP448" s="29"/>
      <c r="RQ448" s="29"/>
      <c r="RR448" s="29"/>
      <c r="RS448" s="29"/>
      <c r="RT448" s="29"/>
      <c r="RU448" s="29"/>
      <c r="RV448" s="29"/>
      <c r="RW448" s="29"/>
      <c r="RX448" s="29"/>
      <c r="RY448" s="29"/>
      <c r="RZ448" s="29"/>
      <c r="SA448" s="29"/>
      <c r="SB448" s="29"/>
      <c r="SC448" s="29"/>
      <c r="SD448" s="29"/>
      <c r="SE448" s="29"/>
      <c r="SF448" s="29"/>
      <c r="SG448" s="29"/>
      <c r="SH448" s="29"/>
      <c r="SI448" s="29"/>
      <c r="SJ448" s="29"/>
      <c r="SK448" s="29"/>
      <c r="SL448" s="29"/>
      <c r="SM448" s="29"/>
      <c r="SN448" s="29"/>
      <c r="SO448" s="29"/>
      <c r="SP448" s="29"/>
      <c r="SQ448" s="29"/>
      <c r="SR448" s="29"/>
      <c r="SS448" s="29"/>
      <c r="ST448" s="29"/>
      <c r="SU448" s="29"/>
      <c r="SV448" s="29"/>
      <c r="SW448" s="29"/>
      <c r="SX448" s="29"/>
      <c r="SY448" s="29"/>
      <c r="SZ448" s="29"/>
      <c r="TA448" s="29"/>
      <c r="TB448" s="29"/>
      <c r="TC448" s="29"/>
      <c r="TD448" s="29"/>
      <c r="TE448" s="29"/>
      <c r="TF448" s="29"/>
      <c r="TG448" s="29"/>
      <c r="TH448" s="29"/>
      <c r="TI448" s="29"/>
      <c r="TJ448" s="29"/>
      <c r="TK448" s="29"/>
      <c r="TL448" s="29"/>
      <c r="TM448" s="29"/>
      <c r="TN448" s="29"/>
      <c r="TO448" s="29"/>
      <c r="TP448" s="29"/>
      <c r="TQ448" s="29"/>
      <c r="TR448" s="29"/>
      <c r="TS448" s="29"/>
      <c r="TT448" s="29"/>
      <c r="TU448" s="29"/>
      <c r="TV448" s="29"/>
      <c r="TW448" s="29"/>
      <c r="TX448" s="29"/>
      <c r="TY448" s="29"/>
      <c r="TZ448" s="29"/>
      <c r="UA448" s="29"/>
      <c r="UB448" s="29"/>
      <c r="UC448" s="29"/>
      <c r="UD448" s="29"/>
      <c r="UE448" s="29"/>
      <c r="UF448" s="29"/>
      <c r="UG448" s="29"/>
      <c r="UH448" s="29"/>
      <c r="UI448" s="29"/>
      <c r="UJ448" s="29"/>
      <c r="UK448" s="29"/>
      <c r="UL448" s="29"/>
      <c r="UM448" s="29"/>
      <c r="UN448" s="29"/>
      <c r="UO448" s="29"/>
      <c r="UP448" s="29"/>
      <c r="UQ448" s="29"/>
      <c r="UR448" s="29"/>
      <c r="US448" s="29"/>
      <c r="UT448" s="29"/>
      <c r="UU448" s="29"/>
      <c r="UV448" s="29"/>
      <c r="UW448" s="29"/>
      <c r="UX448" s="29"/>
      <c r="UY448" s="29"/>
      <c r="UZ448" s="29"/>
      <c r="VA448" s="29"/>
      <c r="VB448" s="29"/>
      <c r="VC448" s="29"/>
      <c r="VD448" s="29"/>
      <c r="VE448" s="29"/>
      <c r="VF448" s="29"/>
      <c r="VG448" s="29"/>
      <c r="VH448" s="29"/>
      <c r="VI448" s="29"/>
      <c r="VJ448" s="29"/>
      <c r="VK448" s="29"/>
      <c r="VL448" s="29"/>
      <c r="VM448" s="29"/>
      <c r="VN448" s="29"/>
      <c r="VO448" s="29"/>
      <c r="VP448" s="29"/>
      <c r="VQ448" s="29"/>
      <c r="VR448" s="29"/>
      <c r="VS448" s="29"/>
      <c r="VT448" s="29"/>
      <c r="VU448" s="29"/>
    </row>
    <row r="449" spans="1:593" s="30" customFormat="1" ht="15.75" hidden="1" customHeight="1" x14ac:dyDescent="0.2">
      <c r="A449" s="25" t="s">
        <v>103</v>
      </c>
      <c r="B449" s="41" t="s">
        <v>1129</v>
      </c>
      <c r="C449" s="26" t="s">
        <v>105</v>
      </c>
      <c r="D449" s="24" t="s">
        <v>549</v>
      </c>
      <c r="E449" s="24" t="s">
        <v>1288</v>
      </c>
      <c r="F449" s="24"/>
      <c r="G449" s="24" t="s">
        <v>1289</v>
      </c>
      <c r="H449" s="24" t="s">
        <v>139</v>
      </c>
      <c r="I449" s="24">
        <v>8</v>
      </c>
      <c r="J449" s="24" t="s">
        <v>713</v>
      </c>
      <c r="K449" s="24"/>
      <c r="L449" s="27">
        <v>999876038</v>
      </c>
      <c r="M449" s="28" t="s">
        <v>112</v>
      </c>
      <c r="N449" s="28"/>
      <c r="O449" s="27"/>
      <c r="P449" s="27"/>
      <c r="Q449" s="33">
        <f t="shared" si="30"/>
        <v>0</v>
      </c>
      <c r="R449" s="34">
        <f t="shared" si="32"/>
        <v>67</v>
      </c>
      <c r="S449" s="28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7"/>
      <c r="BT449" s="27"/>
      <c r="BU449" s="27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  <c r="QN449" s="29"/>
      <c r="QO449" s="29"/>
      <c r="QP449" s="29"/>
      <c r="QQ449" s="29"/>
      <c r="QR449" s="29"/>
      <c r="QS449" s="29"/>
      <c r="QT449" s="29"/>
      <c r="QU449" s="29"/>
      <c r="QV449" s="29"/>
      <c r="QW449" s="29"/>
      <c r="QX449" s="29"/>
      <c r="QY449" s="29"/>
      <c r="QZ449" s="29"/>
      <c r="RA449" s="29"/>
      <c r="RB449" s="29"/>
      <c r="RC449" s="29"/>
      <c r="RD449" s="29"/>
      <c r="RE449" s="29"/>
      <c r="RF449" s="29"/>
      <c r="RG449" s="29"/>
      <c r="RH449" s="29"/>
      <c r="RI449" s="29"/>
      <c r="RJ449" s="29"/>
      <c r="RK449" s="29"/>
      <c r="RL449" s="29"/>
      <c r="RM449" s="29"/>
      <c r="RN449" s="29"/>
      <c r="RO449" s="29"/>
      <c r="RP449" s="29"/>
      <c r="RQ449" s="29"/>
      <c r="RR449" s="29"/>
      <c r="RS449" s="29"/>
      <c r="RT449" s="29"/>
      <c r="RU449" s="29"/>
      <c r="RV449" s="29"/>
      <c r="RW449" s="29"/>
      <c r="RX449" s="29"/>
      <c r="RY449" s="29"/>
      <c r="RZ449" s="29"/>
      <c r="SA449" s="29"/>
      <c r="SB449" s="29"/>
      <c r="SC449" s="29"/>
      <c r="SD449" s="29"/>
      <c r="SE449" s="29"/>
      <c r="SF449" s="29"/>
      <c r="SG449" s="29"/>
      <c r="SH449" s="29"/>
      <c r="SI449" s="29"/>
      <c r="SJ449" s="29"/>
      <c r="SK449" s="29"/>
      <c r="SL449" s="29"/>
      <c r="SM449" s="29"/>
      <c r="SN449" s="29"/>
      <c r="SO449" s="29"/>
      <c r="SP449" s="29"/>
      <c r="SQ449" s="29"/>
      <c r="SR449" s="29"/>
      <c r="SS449" s="29"/>
      <c r="ST449" s="29"/>
      <c r="SU449" s="29"/>
      <c r="SV449" s="29"/>
      <c r="SW449" s="29"/>
      <c r="SX449" s="29"/>
      <c r="SY449" s="29"/>
      <c r="SZ449" s="29"/>
      <c r="TA449" s="29"/>
      <c r="TB449" s="29"/>
      <c r="TC449" s="29"/>
      <c r="TD449" s="29"/>
      <c r="TE449" s="29"/>
      <c r="TF449" s="29"/>
      <c r="TG449" s="29"/>
      <c r="TH449" s="29"/>
      <c r="TI449" s="29"/>
      <c r="TJ449" s="29"/>
      <c r="TK449" s="29"/>
      <c r="TL449" s="29"/>
      <c r="TM449" s="29"/>
      <c r="TN449" s="29"/>
      <c r="TO449" s="29"/>
      <c r="TP449" s="29"/>
      <c r="TQ449" s="29"/>
      <c r="TR449" s="29"/>
      <c r="TS449" s="29"/>
      <c r="TT449" s="29"/>
      <c r="TU449" s="29"/>
      <c r="TV449" s="29"/>
      <c r="TW449" s="29"/>
      <c r="TX449" s="29"/>
      <c r="TY449" s="29"/>
      <c r="TZ449" s="29"/>
      <c r="UA449" s="29"/>
      <c r="UB449" s="29"/>
      <c r="UC449" s="29"/>
      <c r="UD449" s="29"/>
      <c r="UE449" s="29"/>
      <c r="UF449" s="29"/>
      <c r="UG449" s="29"/>
      <c r="UH449" s="29"/>
      <c r="UI449" s="29"/>
      <c r="UJ449" s="29"/>
      <c r="UK449" s="29"/>
      <c r="UL449" s="29"/>
      <c r="UM449" s="29"/>
      <c r="UN449" s="29"/>
      <c r="UO449" s="29"/>
      <c r="UP449" s="29"/>
      <c r="UQ449" s="29"/>
      <c r="UR449" s="29"/>
      <c r="US449" s="29"/>
      <c r="UT449" s="29"/>
      <c r="UU449" s="29"/>
      <c r="UV449" s="29"/>
      <c r="UW449" s="29"/>
      <c r="UX449" s="29"/>
      <c r="UY449" s="29"/>
      <c r="UZ449" s="29"/>
      <c r="VA449" s="29"/>
      <c r="VB449" s="29"/>
      <c r="VC449" s="29"/>
      <c r="VD449" s="29"/>
      <c r="VE449" s="29"/>
      <c r="VF449" s="29"/>
      <c r="VG449" s="29"/>
      <c r="VH449" s="29"/>
      <c r="VI449" s="29"/>
      <c r="VJ449" s="29"/>
      <c r="VK449" s="29"/>
      <c r="VL449" s="29"/>
      <c r="VM449" s="29"/>
      <c r="VN449" s="29"/>
      <c r="VO449" s="29"/>
      <c r="VP449" s="29"/>
      <c r="VQ449" s="29"/>
      <c r="VR449" s="29"/>
      <c r="VS449" s="29"/>
      <c r="VT449" s="29"/>
      <c r="VU449" s="29"/>
    </row>
    <row r="450" spans="1:593" s="30" customFormat="1" ht="15.75" hidden="1" customHeight="1" x14ac:dyDescent="0.2">
      <c r="A450" s="25" t="s">
        <v>103</v>
      </c>
      <c r="B450" s="41" t="s">
        <v>1129</v>
      </c>
      <c r="C450" s="26" t="s">
        <v>105</v>
      </c>
      <c r="D450" s="24" t="s">
        <v>1290</v>
      </c>
      <c r="E450" s="24" t="s">
        <v>1291</v>
      </c>
      <c r="F450" s="31">
        <v>37617</v>
      </c>
      <c r="G450" s="24" t="s">
        <v>1292</v>
      </c>
      <c r="H450" s="24" t="s">
        <v>122</v>
      </c>
      <c r="I450" s="24">
        <v>4</v>
      </c>
      <c r="J450" s="24" t="s">
        <v>1293</v>
      </c>
      <c r="K450" s="24" t="s">
        <v>1294</v>
      </c>
      <c r="L450" s="27">
        <v>999792150</v>
      </c>
      <c r="M450" s="28" t="s">
        <v>112</v>
      </c>
      <c r="N450" s="28"/>
      <c r="O450" s="27"/>
      <c r="P450" s="27"/>
      <c r="Q450" s="33">
        <f t="shared" si="30"/>
        <v>0</v>
      </c>
      <c r="R450" s="34">
        <f t="shared" si="32"/>
        <v>67</v>
      </c>
      <c r="S450" s="28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7"/>
      <c r="BT450" s="27"/>
      <c r="BU450" s="27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  <c r="QN450" s="29"/>
      <c r="QO450" s="29"/>
      <c r="QP450" s="29"/>
      <c r="QQ450" s="29"/>
      <c r="QR450" s="29"/>
      <c r="QS450" s="29"/>
      <c r="QT450" s="29"/>
      <c r="QU450" s="29"/>
      <c r="QV450" s="29"/>
      <c r="QW450" s="29"/>
      <c r="QX450" s="29"/>
      <c r="QY450" s="29"/>
      <c r="QZ450" s="29"/>
      <c r="RA450" s="29"/>
      <c r="RB450" s="29"/>
      <c r="RC450" s="29"/>
      <c r="RD450" s="29"/>
      <c r="RE450" s="29"/>
      <c r="RF450" s="29"/>
      <c r="RG450" s="29"/>
      <c r="RH450" s="29"/>
      <c r="RI450" s="29"/>
      <c r="RJ450" s="29"/>
      <c r="RK450" s="29"/>
      <c r="RL450" s="29"/>
      <c r="RM450" s="29"/>
      <c r="RN450" s="29"/>
      <c r="RO450" s="29"/>
      <c r="RP450" s="29"/>
      <c r="RQ450" s="29"/>
      <c r="RR450" s="29"/>
      <c r="RS450" s="29"/>
      <c r="RT450" s="29"/>
      <c r="RU450" s="29"/>
      <c r="RV450" s="29"/>
      <c r="RW450" s="29"/>
      <c r="RX450" s="29"/>
      <c r="RY450" s="29"/>
      <c r="RZ450" s="29"/>
      <c r="SA450" s="29"/>
      <c r="SB450" s="29"/>
      <c r="SC450" s="29"/>
      <c r="SD450" s="29"/>
      <c r="SE450" s="29"/>
      <c r="SF450" s="29"/>
      <c r="SG450" s="29"/>
      <c r="SH450" s="29"/>
      <c r="SI450" s="29"/>
      <c r="SJ450" s="29"/>
      <c r="SK450" s="29"/>
      <c r="SL450" s="29"/>
      <c r="SM450" s="29"/>
      <c r="SN450" s="29"/>
      <c r="SO450" s="29"/>
      <c r="SP450" s="29"/>
      <c r="SQ450" s="29"/>
      <c r="SR450" s="29"/>
      <c r="SS450" s="29"/>
      <c r="ST450" s="29"/>
      <c r="SU450" s="29"/>
      <c r="SV450" s="29"/>
      <c r="SW450" s="29"/>
      <c r="SX450" s="29"/>
      <c r="SY450" s="29"/>
      <c r="SZ450" s="29"/>
      <c r="TA450" s="29"/>
      <c r="TB450" s="29"/>
      <c r="TC450" s="29"/>
      <c r="TD450" s="29"/>
      <c r="TE450" s="29"/>
      <c r="TF450" s="29"/>
      <c r="TG450" s="29"/>
      <c r="TH450" s="29"/>
      <c r="TI450" s="29"/>
      <c r="TJ450" s="29"/>
      <c r="TK450" s="29"/>
      <c r="TL450" s="29"/>
      <c r="TM450" s="29"/>
      <c r="TN450" s="29"/>
      <c r="TO450" s="29"/>
      <c r="TP450" s="29"/>
      <c r="TQ450" s="29"/>
      <c r="TR450" s="29"/>
      <c r="TS450" s="29"/>
      <c r="TT450" s="29"/>
      <c r="TU450" s="29"/>
      <c r="TV450" s="29"/>
      <c r="TW450" s="29"/>
      <c r="TX450" s="29"/>
      <c r="TY450" s="29"/>
      <c r="TZ450" s="29"/>
      <c r="UA450" s="29"/>
      <c r="UB450" s="29"/>
      <c r="UC450" s="29"/>
      <c r="UD450" s="29"/>
      <c r="UE450" s="29"/>
      <c r="UF450" s="29"/>
      <c r="UG450" s="29"/>
      <c r="UH450" s="29"/>
      <c r="UI450" s="29"/>
      <c r="UJ450" s="29"/>
      <c r="UK450" s="29"/>
      <c r="UL450" s="29"/>
      <c r="UM450" s="29"/>
      <c r="UN450" s="29"/>
      <c r="UO450" s="29"/>
      <c r="UP450" s="29"/>
      <c r="UQ450" s="29"/>
      <c r="UR450" s="29"/>
      <c r="US450" s="29"/>
      <c r="UT450" s="29"/>
      <c r="UU450" s="29"/>
      <c r="UV450" s="29"/>
      <c r="UW450" s="29"/>
      <c r="UX450" s="29"/>
      <c r="UY450" s="29"/>
      <c r="UZ450" s="29"/>
      <c r="VA450" s="29"/>
      <c r="VB450" s="29"/>
      <c r="VC450" s="29"/>
      <c r="VD450" s="29"/>
      <c r="VE450" s="29"/>
      <c r="VF450" s="29"/>
      <c r="VG450" s="29"/>
      <c r="VH450" s="29"/>
      <c r="VI450" s="29"/>
      <c r="VJ450" s="29"/>
      <c r="VK450" s="29"/>
      <c r="VL450" s="29"/>
      <c r="VM450" s="29"/>
      <c r="VN450" s="29"/>
      <c r="VO450" s="29"/>
      <c r="VP450" s="29"/>
      <c r="VQ450" s="29"/>
      <c r="VR450" s="29"/>
      <c r="VS450" s="29"/>
      <c r="VT450" s="29"/>
      <c r="VU450" s="29"/>
    </row>
    <row r="451" spans="1:593" s="30" customFormat="1" ht="15.75" hidden="1" customHeight="1" x14ac:dyDescent="0.2">
      <c r="A451" s="25" t="s">
        <v>103</v>
      </c>
      <c r="B451" s="41" t="s">
        <v>1129</v>
      </c>
      <c r="C451" s="26" t="s">
        <v>105</v>
      </c>
      <c r="D451" s="24" t="s">
        <v>1295</v>
      </c>
      <c r="E451" s="24" t="s">
        <v>1296</v>
      </c>
      <c r="F451" s="31">
        <v>37283</v>
      </c>
      <c r="G451" s="24" t="s">
        <v>1297</v>
      </c>
      <c r="H451" s="24" t="s">
        <v>116</v>
      </c>
      <c r="I451" s="25">
        <v>2</v>
      </c>
      <c r="J451" s="24" t="s">
        <v>395</v>
      </c>
      <c r="K451" s="24" t="s">
        <v>1298</v>
      </c>
      <c r="L451" s="27">
        <v>999829474</v>
      </c>
      <c r="M451" s="28" t="s">
        <v>112</v>
      </c>
      <c r="N451" s="28"/>
      <c r="O451" s="27"/>
      <c r="P451" s="27"/>
      <c r="Q451" s="33">
        <f t="shared" si="30"/>
        <v>0</v>
      </c>
      <c r="R451" s="34">
        <f t="shared" si="32"/>
        <v>67</v>
      </c>
      <c r="S451" s="28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7"/>
      <c r="BT451" s="27"/>
      <c r="BU451" s="27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</row>
    <row r="452" spans="1:593" s="30" customFormat="1" ht="15.75" hidden="1" customHeight="1" x14ac:dyDescent="0.2">
      <c r="A452" s="25" t="s">
        <v>103</v>
      </c>
      <c r="B452" s="41" t="s">
        <v>1129</v>
      </c>
      <c r="C452" s="26" t="s">
        <v>105</v>
      </c>
      <c r="D452" s="24" t="s">
        <v>1116</v>
      </c>
      <c r="E452" s="24" t="s">
        <v>731</v>
      </c>
      <c r="F452" s="31">
        <v>37456</v>
      </c>
      <c r="G452" s="24" t="s">
        <v>1299</v>
      </c>
      <c r="H452" s="24" t="s">
        <v>606</v>
      </c>
      <c r="I452" s="24">
        <v>7</v>
      </c>
      <c r="J452" s="24" t="s">
        <v>1300</v>
      </c>
      <c r="K452" s="24" t="s">
        <v>1301</v>
      </c>
      <c r="L452" s="27">
        <v>999865092</v>
      </c>
      <c r="M452" s="28" t="s">
        <v>112</v>
      </c>
      <c r="N452" s="28"/>
      <c r="O452" s="27"/>
      <c r="P452" s="27"/>
      <c r="Q452" s="33">
        <f t="shared" si="30"/>
        <v>0</v>
      </c>
      <c r="R452" s="34">
        <f t="shared" si="32"/>
        <v>67</v>
      </c>
      <c r="S452" s="28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7"/>
      <c r="BT452" s="27"/>
      <c r="BU452" s="27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</row>
    <row r="453" spans="1:593" s="30" customFormat="1" ht="15.75" hidden="1" customHeight="1" x14ac:dyDescent="0.2">
      <c r="A453" s="25" t="s">
        <v>103</v>
      </c>
      <c r="B453" s="41" t="s">
        <v>1129</v>
      </c>
      <c r="C453" s="26" t="s">
        <v>105</v>
      </c>
      <c r="D453" s="24" t="s">
        <v>272</v>
      </c>
      <c r="E453" s="24" t="s">
        <v>1302</v>
      </c>
      <c r="F453" s="24"/>
      <c r="G453" s="24" t="s">
        <v>658</v>
      </c>
      <c r="H453" s="24" t="s">
        <v>133</v>
      </c>
      <c r="I453" s="24">
        <v>1</v>
      </c>
      <c r="J453" s="24" t="s">
        <v>1303</v>
      </c>
      <c r="K453" s="24" t="s">
        <v>1304</v>
      </c>
      <c r="L453" s="27">
        <v>999875865</v>
      </c>
      <c r="M453" s="28" t="s">
        <v>112</v>
      </c>
      <c r="N453" s="28"/>
      <c r="O453" s="27"/>
      <c r="P453" s="27"/>
      <c r="Q453" s="33">
        <f t="shared" si="30"/>
        <v>0</v>
      </c>
      <c r="R453" s="34">
        <f t="shared" si="32"/>
        <v>67</v>
      </c>
      <c r="S453" s="28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7"/>
      <c r="BT453" s="27"/>
      <c r="BU453" s="27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</row>
    <row r="454" spans="1:593" s="30" customFormat="1" ht="15.75" hidden="1" customHeight="1" x14ac:dyDescent="0.2">
      <c r="A454" s="25" t="s">
        <v>103</v>
      </c>
      <c r="B454" s="41" t="s">
        <v>1129</v>
      </c>
      <c r="C454" s="26" t="s">
        <v>105</v>
      </c>
      <c r="D454" s="24" t="s">
        <v>1305</v>
      </c>
      <c r="E454" s="24" t="s">
        <v>1034</v>
      </c>
      <c r="F454" s="31">
        <v>37117</v>
      </c>
      <c r="G454" s="24" t="s">
        <v>1306</v>
      </c>
      <c r="H454" s="24" t="s">
        <v>310</v>
      </c>
      <c r="I454" s="24">
        <v>5</v>
      </c>
      <c r="J454" s="24" t="s">
        <v>1307</v>
      </c>
      <c r="K454" s="24" t="s">
        <v>1308</v>
      </c>
      <c r="L454" s="27">
        <v>999899100</v>
      </c>
      <c r="M454" s="28" t="s">
        <v>112</v>
      </c>
      <c r="N454" s="28"/>
      <c r="O454" s="27"/>
      <c r="P454" s="27"/>
      <c r="Q454" s="33">
        <f t="shared" si="30"/>
        <v>0</v>
      </c>
      <c r="R454" s="34">
        <f t="shared" si="32"/>
        <v>67</v>
      </c>
      <c r="S454" s="28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7"/>
      <c r="BT454" s="27"/>
      <c r="BU454" s="27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</row>
    <row r="455" spans="1:593" s="30" customFormat="1" ht="15.75" hidden="1" customHeight="1" x14ac:dyDescent="0.2">
      <c r="A455" s="25" t="s">
        <v>103</v>
      </c>
      <c r="B455" s="41" t="s">
        <v>1129</v>
      </c>
      <c r="C455" s="26" t="s">
        <v>105</v>
      </c>
      <c r="D455" s="24" t="s">
        <v>471</v>
      </c>
      <c r="E455" s="24" t="s">
        <v>1034</v>
      </c>
      <c r="F455" s="31">
        <v>37534</v>
      </c>
      <c r="G455" s="24" t="s">
        <v>296</v>
      </c>
      <c r="H455" s="24" t="s">
        <v>139</v>
      </c>
      <c r="I455" s="24">
        <v>8</v>
      </c>
      <c r="J455" s="24" t="s">
        <v>1309</v>
      </c>
      <c r="K455" s="24" t="s">
        <v>1310</v>
      </c>
      <c r="L455" s="27">
        <v>999900104</v>
      </c>
      <c r="M455" s="28" t="s">
        <v>112</v>
      </c>
      <c r="N455" s="28"/>
      <c r="O455" s="27"/>
      <c r="P455" s="27"/>
      <c r="Q455" s="33">
        <f t="shared" si="30"/>
        <v>0</v>
      </c>
      <c r="R455" s="34">
        <f t="shared" si="32"/>
        <v>67</v>
      </c>
      <c r="S455" s="28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7"/>
      <c r="BT455" s="27"/>
      <c r="BU455" s="27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</row>
    <row r="456" spans="1:593" s="30" customFormat="1" ht="15.75" hidden="1" customHeight="1" x14ac:dyDescent="0.2">
      <c r="A456" s="25" t="s">
        <v>103</v>
      </c>
      <c r="B456" s="41" t="s">
        <v>1129</v>
      </c>
      <c r="C456" s="26" t="s">
        <v>105</v>
      </c>
      <c r="D456" s="24" t="s">
        <v>1311</v>
      </c>
      <c r="E456" s="24" t="s">
        <v>1312</v>
      </c>
      <c r="F456" s="31">
        <v>37363</v>
      </c>
      <c r="G456" s="24" t="s">
        <v>1313</v>
      </c>
      <c r="H456" s="24" t="s">
        <v>310</v>
      </c>
      <c r="I456" s="24">
        <v>5</v>
      </c>
      <c r="J456" s="24" t="s">
        <v>745</v>
      </c>
      <c r="K456" s="24" t="s">
        <v>746</v>
      </c>
      <c r="L456" s="27">
        <v>999897705</v>
      </c>
      <c r="M456" s="28" t="s">
        <v>112</v>
      </c>
      <c r="N456" s="28"/>
      <c r="O456" s="27"/>
      <c r="P456" s="27"/>
      <c r="Q456" s="33">
        <f t="shared" si="30"/>
        <v>0</v>
      </c>
      <c r="R456" s="34">
        <f t="shared" si="32"/>
        <v>67</v>
      </c>
      <c r="S456" s="28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7"/>
      <c r="BT456" s="27"/>
      <c r="BU456" s="27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</row>
    <row r="457" spans="1:593" s="30" customFormat="1" ht="15.75" hidden="1" customHeight="1" x14ac:dyDescent="0.2">
      <c r="A457" s="25" t="s">
        <v>103</v>
      </c>
      <c r="B457" s="41" t="s">
        <v>1129</v>
      </c>
      <c r="C457" s="26" t="s">
        <v>105</v>
      </c>
      <c r="D457" s="24" t="s">
        <v>863</v>
      </c>
      <c r="E457" s="24" t="s">
        <v>1314</v>
      </c>
      <c r="F457" s="24"/>
      <c r="G457" s="24" t="s">
        <v>1315</v>
      </c>
      <c r="H457" s="24" t="s">
        <v>109</v>
      </c>
      <c r="I457" s="24">
        <v>6</v>
      </c>
      <c r="J457" s="24" t="s">
        <v>1237</v>
      </c>
      <c r="K457" s="24" t="s">
        <v>1238</v>
      </c>
      <c r="L457" s="27">
        <v>999885042</v>
      </c>
      <c r="M457" s="28" t="s">
        <v>112</v>
      </c>
      <c r="N457" s="28"/>
      <c r="O457" s="27"/>
      <c r="P457" s="27"/>
      <c r="Q457" s="33">
        <f t="shared" si="30"/>
        <v>0</v>
      </c>
      <c r="R457" s="34">
        <f t="shared" si="32"/>
        <v>67</v>
      </c>
      <c r="S457" s="28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7"/>
      <c r="BT457" s="27"/>
      <c r="BU457" s="27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</row>
    <row r="458" spans="1:593" s="30" customFormat="1" ht="15.75" hidden="1" customHeight="1" x14ac:dyDescent="0.2">
      <c r="A458" s="25" t="s">
        <v>103</v>
      </c>
      <c r="B458" s="41" t="s">
        <v>1129</v>
      </c>
      <c r="C458" s="26" t="s">
        <v>105</v>
      </c>
      <c r="D458" s="24" t="s">
        <v>400</v>
      </c>
      <c r="E458" s="24" t="s">
        <v>1316</v>
      </c>
      <c r="F458" s="24"/>
      <c r="G458" s="24" t="s">
        <v>780</v>
      </c>
      <c r="H458" s="24" t="s">
        <v>139</v>
      </c>
      <c r="I458" s="24">
        <v>8</v>
      </c>
      <c r="J458" s="24" t="s">
        <v>781</v>
      </c>
      <c r="K458" s="24" t="s">
        <v>782</v>
      </c>
      <c r="L458" s="27">
        <v>999882920</v>
      </c>
      <c r="M458" s="28" t="s">
        <v>112</v>
      </c>
      <c r="N458" s="28"/>
      <c r="O458" s="27"/>
      <c r="P458" s="27"/>
      <c r="Q458" s="33">
        <f t="shared" si="30"/>
        <v>0</v>
      </c>
      <c r="R458" s="34">
        <f t="shared" si="32"/>
        <v>67</v>
      </c>
      <c r="S458" s="28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7"/>
      <c r="BT458" s="27"/>
      <c r="BU458" s="27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</row>
    <row r="459" spans="1:593" s="30" customFormat="1" ht="15.75" hidden="1" customHeight="1" x14ac:dyDescent="0.2">
      <c r="A459" s="25" t="s">
        <v>103</v>
      </c>
      <c r="B459" s="41" t="s">
        <v>1129</v>
      </c>
      <c r="C459" s="26" t="s">
        <v>105</v>
      </c>
      <c r="D459" s="24" t="s">
        <v>481</v>
      </c>
      <c r="E459" s="24" t="s">
        <v>1317</v>
      </c>
      <c r="F459" s="31">
        <v>37010</v>
      </c>
      <c r="G459" s="24" t="s">
        <v>1318</v>
      </c>
      <c r="H459" s="24" t="s">
        <v>116</v>
      </c>
      <c r="I459" s="25">
        <v>2</v>
      </c>
      <c r="J459" s="24" t="s">
        <v>1319</v>
      </c>
      <c r="K459" s="24" t="s">
        <v>1320</v>
      </c>
      <c r="L459" s="27">
        <v>999863827</v>
      </c>
      <c r="M459" s="28" t="s">
        <v>112</v>
      </c>
      <c r="N459" s="28"/>
      <c r="O459" s="27"/>
      <c r="P459" s="27"/>
      <c r="Q459" s="33">
        <f t="shared" si="30"/>
        <v>0</v>
      </c>
      <c r="R459" s="34">
        <f t="shared" si="32"/>
        <v>67</v>
      </c>
      <c r="S459" s="28"/>
      <c r="T459" s="27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7"/>
      <c r="BT459" s="27"/>
      <c r="BU459" s="27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</row>
    <row r="460" spans="1:593" s="30" customFormat="1" ht="15.75" hidden="1" customHeight="1" x14ac:dyDescent="0.2">
      <c r="A460" s="25" t="s">
        <v>103</v>
      </c>
      <c r="B460" s="41" t="s">
        <v>1129</v>
      </c>
      <c r="C460" s="26" t="s">
        <v>105</v>
      </c>
      <c r="D460" s="24" t="s">
        <v>1321</v>
      </c>
      <c r="E460" s="24" t="s">
        <v>1322</v>
      </c>
      <c r="F460" s="31">
        <v>37586</v>
      </c>
      <c r="G460" s="24" t="s">
        <v>744</v>
      </c>
      <c r="H460" s="24" t="s">
        <v>310</v>
      </c>
      <c r="I460" s="24">
        <v>5</v>
      </c>
      <c r="J460" s="24" t="s">
        <v>1323</v>
      </c>
      <c r="K460" s="24" t="s">
        <v>1324</v>
      </c>
      <c r="L460" s="27">
        <v>999885610</v>
      </c>
      <c r="M460" s="28" t="s">
        <v>112</v>
      </c>
      <c r="N460" s="28"/>
      <c r="O460" s="27"/>
      <c r="P460" s="27"/>
      <c r="Q460" s="33">
        <f t="shared" si="30"/>
        <v>0</v>
      </c>
      <c r="R460" s="34">
        <f t="shared" si="32"/>
        <v>67</v>
      </c>
      <c r="S460" s="28"/>
      <c r="T460" s="27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7"/>
      <c r="BT460" s="27"/>
      <c r="BU460" s="27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</row>
    <row r="461" spans="1:593" s="30" customFormat="1" ht="15.75" hidden="1" customHeight="1" x14ac:dyDescent="0.2">
      <c r="A461" s="25" t="s">
        <v>103</v>
      </c>
      <c r="B461" s="41" t="s">
        <v>1129</v>
      </c>
      <c r="C461" s="26" t="s">
        <v>105</v>
      </c>
      <c r="D461" s="24" t="s">
        <v>1325</v>
      </c>
      <c r="E461" s="24" t="s">
        <v>1326</v>
      </c>
      <c r="F461" s="24"/>
      <c r="G461" s="24" t="s">
        <v>1327</v>
      </c>
      <c r="H461" s="24" t="s">
        <v>275</v>
      </c>
      <c r="I461" s="24">
        <v>3</v>
      </c>
      <c r="J461" s="24" t="s">
        <v>412</v>
      </c>
      <c r="K461" s="24" t="s">
        <v>1328</v>
      </c>
      <c r="L461" s="27">
        <v>999783978</v>
      </c>
      <c r="M461" s="28" t="s">
        <v>112</v>
      </c>
      <c r="N461" s="28"/>
      <c r="O461" s="27"/>
      <c r="P461" s="27"/>
      <c r="Q461" s="33">
        <f t="shared" ref="Q461:Q477" si="33">SUM(T461:ED461)</f>
        <v>0</v>
      </c>
      <c r="R461" s="34">
        <f t="shared" si="32"/>
        <v>67</v>
      </c>
      <c r="S461" s="28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7"/>
      <c r="BT461" s="27"/>
      <c r="BU461" s="27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</row>
    <row r="462" spans="1:593" s="30" customFormat="1" ht="15.75" hidden="1" customHeight="1" x14ac:dyDescent="0.2">
      <c r="A462" s="25" t="s">
        <v>103</v>
      </c>
      <c r="B462" s="41" t="s">
        <v>1129</v>
      </c>
      <c r="C462" s="26" t="s">
        <v>105</v>
      </c>
      <c r="D462" s="24" t="s">
        <v>1329</v>
      </c>
      <c r="E462" s="24" t="s">
        <v>1330</v>
      </c>
      <c r="F462" s="24"/>
      <c r="G462" s="24" t="s">
        <v>1331</v>
      </c>
      <c r="H462" s="24" t="s">
        <v>247</v>
      </c>
      <c r="I462" s="24">
        <v>1</v>
      </c>
      <c r="J462" s="24" t="s">
        <v>1053</v>
      </c>
      <c r="K462" s="24" t="s">
        <v>1054</v>
      </c>
      <c r="L462" s="27">
        <v>999794321</v>
      </c>
      <c r="M462" s="28" t="s">
        <v>112</v>
      </c>
      <c r="N462" s="28"/>
      <c r="O462" s="27"/>
      <c r="P462" s="27"/>
      <c r="Q462" s="33">
        <f t="shared" si="33"/>
        <v>0</v>
      </c>
      <c r="R462" s="34">
        <f t="shared" si="32"/>
        <v>67</v>
      </c>
      <c r="S462" s="28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7"/>
      <c r="BT462" s="27"/>
      <c r="BU462" s="27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</row>
    <row r="463" spans="1:593" s="30" customFormat="1" ht="15.75" hidden="1" customHeight="1" x14ac:dyDescent="0.2">
      <c r="A463" s="25" t="s">
        <v>103</v>
      </c>
      <c r="B463" s="41" t="s">
        <v>1129</v>
      </c>
      <c r="C463" s="26" t="s">
        <v>105</v>
      </c>
      <c r="D463" s="24" t="s">
        <v>771</v>
      </c>
      <c r="E463" s="24" t="s">
        <v>1332</v>
      </c>
      <c r="F463" s="24"/>
      <c r="G463" s="24" t="s">
        <v>1333</v>
      </c>
      <c r="H463" s="24" t="s">
        <v>258</v>
      </c>
      <c r="I463" s="24">
        <v>5</v>
      </c>
      <c r="J463" s="24" t="s">
        <v>534</v>
      </c>
      <c r="K463" s="24" t="s">
        <v>535</v>
      </c>
      <c r="L463" s="27">
        <v>999901840</v>
      </c>
      <c r="M463" s="28" t="s">
        <v>112</v>
      </c>
      <c r="N463" s="28"/>
      <c r="O463" s="27"/>
      <c r="P463" s="27"/>
      <c r="Q463" s="33">
        <f t="shared" si="33"/>
        <v>0</v>
      </c>
      <c r="R463" s="34">
        <f t="shared" si="32"/>
        <v>67</v>
      </c>
      <c r="S463" s="28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7"/>
      <c r="BT463" s="27"/>
      <c r="BU463" s="27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</row>
    <row r="464" spans="1:593" s="30" customFormat="1" ht="15.75" hidden="1" customHeight="1" x14ac:dyDescent="0.2">
      <c r="A464" s="25" t="s">
        <v>103</v>
      </c>
      <c r="B464" s="41" t="s">
        <v>1129</v>
      </c>
      <c r="C464" s="26" t="s">
        <v>105</v>
      </c>
      <c r="D464" s="24" t="s">
        <v>705</v>
      </c>
      <c r="E464" s="24" t="s">
        <v>1081</v>
      </c>
      <c r="F464" s="31">
        <v>37522</v>
      </c>
      <c r="G464" s="24" t="s">
        <v>1082</v>
      </c>
      <c r="H464" s="24" t="s">
        <v>122</v>
      </c>
      <c r="I464" s="24">
        <v>4</v>
      </c>
      <c r="J464" s="24" t="s">
        <v>151</v>
      </c>
      <c r="K464" s="24" t="s">
        <v>152</v>
      </c>
      <c r="L464" s="27">
        <v>999738910</v>
      </c>
      <c r="M464" s="28" t="s">
        <v>112</v>
      </c>
      <c r="N464" s="28"/>
      <c r="O464" s="27"/>
      <c r="P464" s="27"/>
      <c r="Q464" s="33">
        <f t="shared" si="33"/>
        <v>0</v>
      </c>
      <c r="R464" s="34">
        <f t="shared" si="32"/>
        <v>67</v>
      </c>
      <c r="S464" s="28"/>
      <c r="T464" s="27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7"/>
      <c r="BT464" s="27"/>
      <c r="BU464" s="27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</row>
    <row r="465" spans="1:188" s="30" customFormat="1" ht="15.75" hidden="1" customHeight="1" x14ac:dyDescent="0.2">
      <c r="A465" s="25" t="s">
        <v>103</v>
      </c>
      <c r="B465" s="41" t="s">
        <v>1129</v>
      </c>
      <c r="C465" s="26" t="s">
        <v>105</v>
      </c>
      <c r="D465" s="24" t="s">
        <v>1334</v>
      </c>
      <c r="E465" s="24" t="s">
        <v>1081</v>
      </c>
      <c r="F465" s="24"/>
      <c r="G465" s="24" t="s">
        <v>1082</v>
      </c>
      <c r="H465" s="24" t="s">
        <v>122</v>
      </c>
      <c r="I465" s="24">
        <v>4</v>
      </c>
      <c r="J465" s="24" t="s">
        <v>151</v>
      </c>
      <c r="K465" s="24" t="s">
        <v>152</v>
      </c>
      <c r="L465" s="27">
        <v>999738910</v>
      </c>
      <c r="M465" s="28" t="s">
        <v>112</v>
      </c>
      <c r="N465" s="28"/>
      <c r="O465" s="27"/>
      <c r="P465" s="27"/>
      <c r="Q465" s="33">
        <f t="shared" si="33"/>
        <v>0</v>
      </c>
      <c r="R465" s="34">
        <f t="shared" si="32"/>
        <v>67</v>
      </c>
      <c r="S465" s="28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7"/>
      <c r="BT465" s="27"/>
      <c r="BU465" s="27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</row>
    <row r="466" spans="1:188" s="30" customFormat="1" ht="15.75" hidden="1" customHeight="1" x14ac:dyDescent="0.2">
      <c r="A466" s="25" t="s">
        <v>103</v>
      </c>
      <c r="B466" s="41" t="s">
        <v>1129</v>
      </c>
      <c r="C466" s="26" t="s">
        <v>105</v>
      </c>
      <c r="D466" s="24" t="s">
        <v>1335</v>
      </c>
      <c r="E466" s="24" t="s">
        <v>1336</v>
      </c>
      <c r="F466" s="31">
        <v>37294</v>
      </c>
      <c r="G466" s="24" t="s">
        <v>1337</v>
      </c>
      <c r="H466" s="24" t="s">
        <v>606</v>
      </c>
      <c r="I466" s="24">
        <v>7</v>
      </c>
      <c r="J466" s="24" t="s">
        <v>1338</v>
      </c>
      <c r="K466" s="24" t="s">
        <v>1339</v>
      </c>
      <c r="L466" s="27">
        <v>999852651</v>
      </c>
      <c r="M466" s="28" t="s">
        <v>112</v>
      </c>
      <c r="N466" s="28"/>
      <c r="O466" s="27"/>
      <c r="P466" s="27"/>
      <c r="Q466" s="33">
        <f t="shared" si="33"/>
        <v>0</v>
      </c>
      <c r="R466" s="34">
        <f t="shared" ref="R466:R477" si="34">RANK(Q466,$Q$367:$Q$477)</f>
        <v>67</v>
      </c>
      <c r="S466" s="28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7"/>
      <c r="BT466" s="27"/>
      <c r="BU466" s="27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</row>
    <row r="467" spans="1:188" s="30" customFormat="1" ht="15.75" hidden="1" customHeight="1" x14ac:dyDescent="0.2">
      <c r="A467" s="25" t="s">
        <v>103</v>
      </c>
      <c r="B467" s="41" t="s">
        <v>1129</v>
      </c>
      <c r="C467" s="26" t="s">
        <v>105</v>
      </c>
      <c r="D467" s="24" t="s">
        <v>1340</v>
      </c>
      <c r="E467" s="24" t="s">
        <v>107</v>
      </c>
      <c r="F467" s="31">
        <v>37159</v>
      </c>
      <c r="G467" s="24" t="s">
        <v>1341</v>
      </c>
      <c r="H467" s="24" t="s">
        <v>116</v>
      </c>
      <c r="I467" s="25">
        <v>2</v>
      </c>
      <c r="J467" s="24" t="s">
        <v>1342</v>
      </c>
      <c r="K467" s="24" t="s">
        <v>1343</v>
      </c>
      <c r="L467" s="27">
        <v>999839942</v>
      </c>
      <c r="M467" s="28" t="s">
        <v>112</v>
      </c>
      <c r="N467" s="28"/>
      <c r="O467" s="27"/>
      <c r="P467" s="27"/>
      <c r="Q467" s="33">
        <f t="shared" si="33"/>
        <v>0</v>
      </c>
      <c r="R467" s="34">
        <f t="shared" si="34"/>
        <v>67</v>
      </c>
      <c r="S467" s="28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7"/>
      <c r="BT467" s="27"/>
      <c r="BU467" s="27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</row>
    <row r="468" spans="1:188" s="30" customFormat="1" ht="15.75" hidden="1" customHeight="1" x14ac:dyDescent="0.2">
      <c r="A468" s="25" t="s">
        <v>103</v>
      </c>
      <c r="B468" s="41" t="s">
        <v>1129</v>
      </c>
      <c r="C468" s="26" t="s">
        <v>105</v>
      </c>
      <c r="D468" s="24" t="s">
        <v>1056</v>
      </c>
      <c r="E468" s="24" t="s">
        <v>1344</v>
      </c>
      <c r="F468" s="24"/>
      <c r="G468" s="24" t="s">
        <v>1345</v>
      </c>
      <c r="H468" s="24" t="s">
        <v>1059</v>
      </c>
      <c r="I468" s="24">
        <v>8</v>
      </c>
      <c r="J468" s="24" t="s">
        <v>1060</v>
      </c>
      <c r="K468" s="24" t="s">
        <v>1061</v>
      </c>
      <c r="L468" s="27">
        <v>999717084</v>
      </c>
      <c r="M468" s="28" t="s">
        <v>112</v>
      </c>
      <c r="N468" s="28"/>
      <c r="O468" s="27"/>
      <c r="P468" s="27"/>
      <c r="Q468" s="33">
        <f t="shared" si="33"/>
        <v>0</v>
      </c>
      <c r="R468" s="34">
        <f t="shared" si="34"/>
        <v>67</v>
      </c>
      <c r="S468" s="28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7"/>
      <c r="BT468" s="27"/>
      <c r="BU468" s="27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</row>
    <row r="469" spans="1:188" s="30" customFormat="1" ht="15.75" hidden="1" customHeight="1" x14ac:dyDescent="0.2">
      <c r="A469" s="25" t="s">
        <v>103</v>
      </c>
      <c r="B469" s="41" t="s">
        <v>1129</v>
      </c>
      <c r="C469" s="26" t="s">
        <v>105</v>
      </c>
      <c r="D469" s="24" t="s">
        <v>1346</v>
      </c>
      <c r="E469" s="24" t="s">
        <v>578</v>
      </c>
      <c r="F469" s="24"/>
      <c r="G469" s="24" t="s">
        <v>579</v>
      </c>
      <c r="H469" s="24" t="s">
        <v>122</v>
      </c>
      <c r="I469" s="24">
        <v>4</v>
      </c>
      <c r="J469" s="24" t="s">
        <v>1347</v>
      </c>
      <c r="K469" s="24" t="s">
        <v>982</v>
      </c>
      <c r="L469" s="27">
        <v>999801400</v>
      </c>
      <c r="M469" s="28" t="s">
        <v>112</v>
      </c>
      <c r="N469" s="28"/>
      <c r="O469" s="27"/>
      <c r="P469" s="27"/>
      <c r="Q469" s="33">
        <f t="shared" si="33"/>
        <v>0</v>
      </c>
      <c r="R469" s="34">
        <f t="shared" si="34"/>
        <v>67</v>
      </c>
      <c r="S469" s="28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7"/>
      <c r="BT469" s="27"/>
      <c r="BU469" s="27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</row>
    <row r="470" spans="1:188" s="30" customFormat="1" ht="15.75" hidden="1" customHeight="1" x14ac:dyDescent="0.2">
      <c r="A470" s="25" t="s">
        <v>103</v>
      </c>
      <c r="B470" s="41" t="s">
        <v>1129</v>
      </c>
      <c r="C470" s="26" t="s">
        <v>105</v>
      </c>
      <c r="D470" s="24" t="s">
        <v>1348</v>
      </c>
      <c r="E470" s="24" t="s">
        <v>883</v>
      </c>
      <c r="F470" s="24"/>
      <c r="G470" s="24" t="s">
        <v>1349</v>
      </c>
      <c r="H470" s="24" t="s">
        <v>133</v>
      </c>
      <c r="I470" s="24">
        <v>1</v>
      </c>
      <c r="J470" s="24" t="s">
        <v>1350</v>
      </c>
      <c r="K470" s="24" t="s">
        <v>1351</v>
      </c>
      <c r="L470" s="27">
        <v>999793549</v>
      </c>
      <c r="M470" s="28" t="s">
        <v>112</v>
      </c>
      <c r="N470" s="28"/>
      <c r="O470" s="27"/>
      <c r="P470" s="27"/>
      <c r="Q470" s="33">
        <f t="shared" si="33"/>
        <v>0</v>
      </c>
      <c r="R470" s="34">
        <f t="shared" si="34"/>
        <v>67</v>
      </c>
      <c r="S470" s="28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7"/>
      <c r="BT470" s="27"/>
      <c r="BU470" s="27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</row>
    <row r="471" spans="1:188" s="30" customFormat="1" ht="15.75" hidden="1" customHeight="1" x14ac:dyDescent="0.2">
      <c r="A471" s="25" t="s">
        <v>103</v>
      </c>
      <c r="B471" s="41" t="s">
        <v>1129</v>
      </c>
      <c r="C471" s="26" t="s">
        <v>105</v>
      </c>
      <c r="D471" s="24" t="s">
        <v>1107</v>
      </c>
      <c r="E471" s="24" t="s">
        <v>1108</v>
      </c>
      <c r="F471" s="24"/>
      <c r="G471" s="24" t="s">
        <v>1109</v>
      </c>
      <c r="H471" s="24" t="s">
        <v>415</v>
      </c>
      <c r="I471" s="24">
        <v>4</v>
      </c>
      <c r="J471" s="24" t="s">
        <v>151</v>
      </c>
      <c r="K471" s="24" t="s">
        <v>1110</v>
      </c>
      <c r="L471" s="27">
        <v>999878811</v>
      </c>
      <c r="M471" s="28" t="s">
        <v>112</v>
      </c>
      <c r="N471" s="28"/>
      <c r="O471" s="27"/>
      <c r="P471" s="27"/>
      <c r="Q471" s="33">
        <f t="shared" si="33"/>
        <v>0</v>
      </c>
      <c r="R471" s="34">
        <f t="shared" si="34"/>
        <v>67</v>
      </c>
      <c r="S471" s="28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7"/>
      <c r="BT471" s="27"/>
      <c r="BU471" s="27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</row>
    <row r="472" spans="1:188" s="30" customFormat="1" ht="15.75" hidden="1" customHeight="1" x14ac:dyDescent="0.2">
      <c r="A472" s="25" t="s">
        <v>103</v>
      </c>
      <c r="B472" s="41" t="s">
        <v>1129</v>
      </c>
      <c r="C472" s="26" t="s">
        <v>105</v>
      </c>
      <c r="D472" s="24" t="s">
        <v>1352</v>
      </c>
      <c r="E472" s="24" t="s">
        <v>1353</v>
      </c>
      <c r="F472" s="24"/>
      <c r="G472" s="24" t="s">
        <v>1354</v>
      </c>
      <c r="H472" s="24" t="s">
        <v>122</v>
      </c>
      <c r="I472" s="24">
        <v>4</v>
      </c>
      <c r="J472" s="24" t="s">
        <v>151</v>
      </c>
      <c r="K472" s="24" t="s">
        <v>1355</v>
      </c>
      <c r="L472" s="27">
        <v>999878409</v>
      </c>
      <c r="M472" s="28" t="s">
        <v>112</v>
      </c>
      <c r="N472" s="28"/>
      <c r="O472" s="27"/>
      <c r="P472" s="27"/>
      <c r="Q472" s="33">
        <f t="shared" si="33"/>
        <v>0</v>
      </c>
      <c r="R472" s="34">
        <f t="shared" si="34"/>
        <v>67</v>
      </c>
      <c r="S472" s="28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7"/>
      <c r="BT472" s="27"/>
      <c r="BU472" s="27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</row>
    <row r="473" spans="1:188" s="30" customFormat="1" ht="15.75" hidden="1" customHeight="1" x14ac:dyDescent="0.2">
      <c r="A473" s="25" t="s">
        <v>103</v>
      </c>
      <c r="B473" s="41" t="s">
        <v>1129</v>
      </c>
      <c r="C473" s="26" t="s">
        <v>105</v>
      </c>
      <c r="D473" s="24" t="s">
        <v>715</v>
      </c>
      <c r="E473" s="24" t="s">
        <v>804</v>
      </c>
      <c r="F473" s="31">
        <v>37456</v>
      </c>
      <c r="G473" s="24" t="s">
        <v>693</v>
      </c>
      <c r="H473" s="24" t="s">
        <v>122</v>
      </c>
      <c r="I473" s="24">
        <v>4</v>
      </c>
      <c r="J473" s="24" t="s">
        <v>694</v>
      </c>
      <c r="K473" s="24" t="s">
        <v>695</v>
      </c>
      <c r="L473" s="27">
        <v>999796783</v>
      </c>
      <c r="M473" s="28" t="s">
        <v>112</v>
      </c>
      <c r="N473" s="28"/>
      <c r="O473" s="27"/>
      <c r="P473" s="27"/>
      <c r="Q473" s="33">
        <f t="shared" si="33"/>
        <v>0</v>
      </c>
      <c r="R473" s="34">
        <f t="shared" si="34"/>
        <v>67</v>
      </c>
      <c r="S473" s="28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7"/>
      <c r="BT473" s="27"/>
      <c r="BU473" s="27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</row>
    <row r="474" spans="1:188" s="30" customFormat="1" ht="15.75" hidden="1" customHeight="1" x14ac:dyDescent="0.2">
      <c r="A474" s="25" t="s">
        <v>103</v>
      </c>
      <c r="B474" s="41" t="s">
        <v>1129</v>
      </c>
      <c r="C474" s="26" t="s">
        <v>105</v>
      </c>
      <c r="D474" s="24" t="s">
        <v>235</v>
      </c>
      <c r="E474" s="24" t="s">
        <v>1356</v>
      </c>
      <c r="F474" s="24"/>
      <c r="G474" s="24" t="s">
        <v>1357</v>
      </c>
      <c r="H474" s="24" t="s">
        <v>116</v>
      </c>
      <c r="I474" s="25">
        <v>2</v>
      </c>
      <c r="J474" s="24" t="s">
        <v>1358</v>
      </c>
      <c r="K474" s="24" t="s">
        <v>1359</v>
      </c>
      <c r="L474" s="27">
        <v>999876001</v>
      </c>
      <c r="M474" s="28" t="s">
        <v>112</v>
      </c>
      <c r="N474" s="28"/>
      <c r="O474" s="27"/>
      <c r="P474" s="27"/>
      <c r="Q474" s="33">
        <f t="shared" si="33"/>
        <v>0</v>
      </c>
      <c r="R474" s="34">
        <f t="shared" si="34"/>
        <v>67</v>
      </c>
      <c r="S474" s="28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7"/>
      <c r="BT474" s="27"/>
      <c r="BU474" s="27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</row>
    <row r="475" spans="1:188" s="30" customFormat="1" ht="15.75" hidden="1" customHeight="1" x14ac:dyDescent="0.2">
      <c r="A475" s="25" t="s">
        <v>103</v>
      </c>
      <c r="B475" s="41" t="s">
        <v>1129</v>
      </c>
      <c r="C475" s="26" t="s">
        <v>105</v>
      </c>
      <c r="D475" s="24" t="s">
        <v>1360</v>
      </c>
      <c r="E475" s="24" t="s">
        <v>1361</v>
      </c>
      <c r="F475" s="31">
        <v>37605</v>
      </c>
      <c r="G475" s="24" t="s">
        <v>1362</v>
      </c>
      <c r="H475" s="24" t="s">
        <v>291</v>
      </c>
      <c r="I475" s="24">
        <v>7</v>
      </c>
      <c r="J475" s="24" t="s">
        <v>1363</v>
      </c>
      <c r="K475" s="24" t="s">
        <v>1364</v>
      </c>
      <c r="L475" s="27">
        <v>999848047</v>
      </c>
      <c r="M475" s="28" t="s">
        <v>112</v>
      </c>
      <c r="N475" s="28"/>
      <c r="O475" s="27"/>
      <c r="P475" s="27"/>
      <c r="Q475" s="33">
        <f t="shared" si="33"/>
        <v>0</v>
      </c>
      <c r="R475" s="34">
        <f t="shared" si="34"/>
        <v>67</v>
      </c>
      <c r="S475" s="28"/>
      <c r="T475" s="27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7"/>
      <c r="BT475" s="27"/>
      <c r="BU475" s="27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</row>
    <row r="476" spans="1:188" s="30" customFormat="1" ht="15.75" hidden="1" customHeight="1" x14ac:dyDescent="0.2">
      <c r="A476" s="25" t="s">
        <v>103</v>
      </c>
      <c r="B476" s="41" t="s">
        <v>1129</v>
      </c>
      <c r="C476" s="26" t="s">
        <v>105</v>
      </c>
      <c r="D476" s="24" t="s">
        <v>335</v>
      </c>
      <c r="E476" s="24" t="s">
        <v>1365</v>
      </c>
      <c r="F476" s="31">
        <v>37606</v>
      </c>
      <c r="G476" s="24" t="s">
        <v>649</v>
      </c>
      <c r="H476" s="24" t="s">
        <v>258</v>
      </c>
      <c r="I476" s="24">
        <v>5</v>
      </c>
      <c r="J476" s="24" t="s">
        <v>259</v>
      </c>
      <c r="K476" s="24" t="s">
        <v>260</v>
      </c>
      <c r="L476" s="27">
        <v>999886987</v>
      </c>
      <c r="M476" s="28" t="s">
        <v>112</v>
      </c>
      <c r="N476" s="28"/>
      <c r="O476" s="27"/>
      <c r="P476" s="27"/>
      <c r="Q476" s="33">
        <f t="shared" si="33"/>
        <v>0</v>
      </c>
      <c r="R476" s="34">
        <f t="shared" si="34"/>
        <v>67</v>
      </c>
      <c r="S476" s="28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7"/>
      <c r="BT476" s="27"/>
      <c r="BU476" s="27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</row>
    <row r="477" spans="1:188" s="30" customFormat="1" ht="15.75" hidden="1" customHeight="1" x14ac:dyDescent="0.2">
      <c r="A477" s="25" t="s">
        <v>103</v>
      </c>
      <c r="B477" s="41" t="s">
        <v>1129</v>
      </c>
      <c r="C477" s="26" t="s">
        <v>105</v>
      </c>
      <c r="D477" s="24" t="s">
        <v>1209</v>
      </c>
      <c r="E477" s="24" t="s">
        <v>1366</v>
      </c>
      <c r="F477" s="31">
        <v>37332</v>
      </c>
      <c r="G477" s="24" t="s">
        <v>1367</v>
      </c>
      <c r="H477" s="24" t="s">
        <v>116</v>
      </c>
      <c r="I477" s="25">
        <v>2</v>
      </c>
      <c r="J477" s="24" t="s">
        <v>1368</v>
      </c>
      <c r="K477" s="24" t="s">
        <v>1369</v>
      </c>
      <c r="L477" s="27">
        <v>999860616</v>
      </c>
      <c r="M477" s="28" t="s">
        <v>112</v>
      </c>
      <c r="N477" s="28"/>
      <c r="O477" s="27"/>
      <c r="P477" s="27"/>
      <c r="Q477" s="33">
        <f t="shared" si="33"/>
        <v>0</v>
      </c>
      <c r="R477" s="34">
        <f t="shared" si="34"/>
        <v>67</v>
      </c>
      <c r="S477" s="28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7"/>
      <c r="BT477" s="27"/>
      <c r="BU477" s="27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</row>
    <row r="478" spans="1:188" s="30" customFormat="1" ht="15.75" customHeight="1" x14ac:dyDescent="0.2">
      <c r="A478" s="25"/>
      <c r="B478" s="41"/>
      <c r="C478" s="26"/>
      <c r="D478" s="24"/>
      <c r="E478" s="24"/>
      <c r="F478" s="31"/>
      <c r="G478" s="24"/>
      <c r="H478" s="24"/>
      <c r="I478" s="24"/>
      <c r="J478" s="24"/>
      <c r="K478" s="24"/>
      <c r="L478" s="27"/>
      <c r="M478" s="28"/>
      <c r="N478" s="28"/>
      <c r="O478" s="27"/>
      <c r="P478" s="27"/>
      <c r="Q478" s="33"/>
      <c r="R478" s="34"/>
      <c r="S478" s="28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7"/>
      <c r="BT478" s="27"/>
      <c r="BU478" s="27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</row>
    <row r="479" spans="1:188" s="30" customFormat="1" ht="15.75" customHeight="1" x14ac:dyDescent="0.2">
      <c r="A479" s="25"/>
      <c r="B479" s="41"/>
      <c r="C479" s="26"/>
      <c r="D479" s="24"/>
      <c r="E479" s="24"/>
      <c r="F479" s="31"/>
      <c r="G479" s="24"/>
      <c r="H479" s="24"/>
      <c r="I479" s="24"/>
      <c r="J479" s="24"/>
      <c r="K479" s="24"/>
      <c r="L479" s="27"/>
      <c r="M479" s="28"/>
      <c r="N479" s="28"/>
      <c r="O479" s="27"/>
      <c r="P479" s="27"/>
      <c r="Q479" s="33"/>
      <c r="R479" s="34"/>
      <c r="S479" s="28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7"/>
      <c r="BT479" s="27"/>
      <c r="BU479" s="27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</row>
    <row r="480" spans="1:188" s="30" customFormat="1" ht="15.75" customHeight="1" x14ac:dyDescent="0.2">
      <c r="A480" s="25" t="s">
        <v>103</v>
      </c>
      <c r="B480" s="41" t="s">
        <v>1370</v>
      </c>
      <c r="C480" s="26" t="s">
        <v>105</v>
      </c>
      <c r="D480" s="24" t="s">
        <v>1371</v>
      </c>
      <c r="E480" s="24" t="s">
        <v>1372</v>
      </c>
      <c r="F480" s="24"/>
      <c r="G480" s="24" t="s">
        <v>1373</v>
      </c>
      <c r="H480" s="24" t="s">
        <v>1374</v>
      </c>
      <c r="I480" s="24">
        <v>3</v>
      </c>
      <c r="J480" s="24" t="s">
        <v>162</v>
      </c>
      <c r="K480" s="24" t="s">
        <v>163</v>
      </c>
      <c r="L480" s="27">
        <v>999051328</v>
      </c>
      <c r="M480" s="28" t="s">
        <v>112</v>
      </c>
      <c r="N480" s="28" t="b">
        <v>1</v>
      </c>
      <c r="O480" s="27"/>
      <c r="P480" s="27"/>
      <c r="Q480" s="33">
        <f t="shared" ref="Q480:Q495" si="35">SUM(T480:ED480)</f>
        <v>1061.8499999999999</v>
      </c>
      <c r="R480" s="34">
        <f t="shared" ref="R480:R521" si="36">RANK(Q480,$Q$480:$Q$560)</f>
        <v>1</v>
      </c>
      <c r="S480" s="28"/>
      <c r="T480" s="29">
        <v>180</v>
      </c>
      <c r="U480" s="29"/>
      <c r="V480" s="29"/>
      <c r="W480" s="29"/>
      <c r="X480" s="29"/>
      <c r="Y480" s="29">
        <v>129.6</v>
      </c>
      <c r="Z480" s="29"/>
      <c r="AA480" s="29"/>
      <c r="AB480" s="29"/>
      <c r="AC480" s="29"/>
      <c r="AD480" s="29"/>
      <c r="AE480" s="29"/>
      <c r="AF480" s="29"/>
      <c r="AG480" s="29"/>
      <c r="AH480" s="29"/>
      <c r="AI480" s="29">
        <v>127.05</v>
      </c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>
        <v>32.4</v>
      </c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7"/>
      <c r="BT480" s="27"/>
      <c r="BU480" s="27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>
        <v>54</v>
      </c>
      <c r="CH480" s="29"/>
      <c r="CI480" s="29"/>
      <c r="CJ480" s="29"/>
      <c r="CK480" s="29"/>
      <c r="CL480" s="29"/>
      <c r="CM480" s="29"/>
      <c r="CN480" s="29"/>
      <c r="CO480" s="29"/>
      <c r="CP480" s="29"/>
      <c r="CQ480" s="29">
        <v>150</v>
      </c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>
        <v>388.8</v>
      </c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</row>
    <row r="481" spans="1:593" s="30" customFormat="1" ht="15.75" customHeight="1" x14ac:dyDescent="0.2">
      <c r="A481" s="25" t="s">
        <v>103</v>
      </c>
      <c r="B481" s="41" t="s">
        <v>1370</v>
      </c>
      <c r="C481" s="26" t="s">
        <v>105</v>
      </c>
      <c r="D481" s="24" t="s">
        <v>1375</v>
      </c>
      <c r="E481" s="24" t="s">
        <v>1376</v>
      </c>
      <c r="F481" s="24"/>
      <c r="G481" s="24" t="s">
        <v>1377</v>
      </c>
      <c r="H481" s="24" t="s">
        <v>169</v>
      </c>
      <c r="I481" s="25">
        <v>2</v>
      </c>
      <c r="J481" s="24" t="s">
        <v>598</v>
      </c>
      <c r="K481" s="24" t="s">
        <v>599</v>
      </c>
      <c r="L481" s="27">
        <v>999774278</v>
      </c>
      <c r="M481" s="28" t="s">
        <v>112</v>
      </c>
      <c r="N481" s="28"/>
      <c r="O481" s="27"/>
      <c r="P481" s="27"/>
      <c r="Q481" s="33">
        <f t="shared" si="35"/>
        <v>416.66</v>
      </c>
      <c r="R481" s="34">
        <f t="shared" si="36"/>
        <v>2</v>
      </c>
      <c r="S481" s="28"/>
      <c r="T481" s="29">
        <v>45.3</v>
      </c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>
        <v>40</v>
      </c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>
        <v>64.8</v>
      </c>
      <c r="BG481" s="29"/>
      <c r="BH481" s="29"/>
      <c r="BI481" s="29">
        <v>49.95</v>
      </c>
      <c r="BJ481" s="29">
        <v>6.66</v>
      </c>
      <c r="BK481" s="29"/>
      <c r="BL481" s="29"/>
      <c r="BM481" s="29"/>
      <c r="BN481" s="29"/>
      <c r="BO481" s="29"/>
      <c r="BP481" s="29"/>
      <c r="BQ481" s="29"/>
      <c r="BR481" s="29"/>
      <c r="BS481" s="27"/>
      <c r="BT481" s="27"/>
      <c r="BU481" s="27"/>
      <c r="BV481" s="29"/>
      <c r="BW481" s="29">
        <v>60</v>
      </c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>
        <v>49.95</v>
      </c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>
        <v>60</v>
      </c>
      <c r="DC481" s="29"/>
      <c r="DD481" s="29"/>
      <c r="DE481" s="29"/>
      <c r="DF481" s="29"/>
      <c r="DG481" s="29"/>
      <c r="DH481" s="29"/>
      <c r="DI481" s="29"/>
      <c r="DJ481" s="29">
        <v>40</v>
      </c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  <c r="QN481" s="29"/>
      <c r="QO481" s="29"/>
      <c r="QP481" s="29"/>
      <c r="QQ481" s="29"/>
      <c r="QR481" s="29"/>
      <c r="QS481" s="29"/>
      <c r="QT481" s="29"/>
      <c r="QU481" s="29"/>
      <c r="QV481" s="29"/>
      <c r="QW481" s="29"/>
      <c r="QX481" s="29"/>
      <c r="QY481" s="29"/>
      <c r="QZ481" s="29"/>
      <c r="RA481" s="29"/>
      <c r="RB481" s="29"/>
      <c r="RC481" s="29"/>
      <c r="RD481" s="29"/>
      <c r="RE481" s="29"/>
      <c r="RF481" s="29"/>
      <c r="RG481" s="29"/>
      <c r="RH481" s="29"/>
      <c r="RI481" s="29"/>
      <c r="RJ481" s="29"/>
      <c r="RK481" s="29"/>
      <c r="RL481" s="29"/>
      <c r="RM481" s="29"/>
      <c r="RN481" s="29"/>
      <c r="RO481" s="29"/>
      <c r="RP481" s="29"/>
      <c r="RQ481" s="29"/>
      <c r="RR481" s="29"/>
      <c r="RS481" s="29"/>
      <c r="RT481" s="29"/>
      <c r="RU481" s="29"/>
      <c r="RV481" s="29"/>
      <c r="RW481" s="29"/>
      <c r="RX481" s="29"/>
      <c r="RY481" s="29"/>
      <c r="RZ481" s="29"/>
      <c r="SA481" s="29"/>
      <c r="SB481" s="29"/>
      <c r="SC481" s="29"/>
      <c r="SD481" s="29"/>
      <c r="SE481" s="29"/>
      <c r="SF481" s="29"/>
      <c r="SG481" s="29"/>
      <c r="SH481" s="29"/>
      <c r="SI481" s="29"/>
      <c r="SJ481" s="29"/>
      <c r="SK481" s="29"/>
      <c r="SL481" s="29"/>
      <c r="SM481" s="29"/>
      <c r="SN481" s="29"/>
      <c r="SO481" s="29"/>
      <c r="SP481" s="29"/>
      <c r="SQ481" s="29"/>
      <c r="SR481" s="29"/>
      <c r="SS481" s="29"/>
      <c r="ST481" s="29"/>
      <c r="SU481" s="29"/>
      <c r="SV481" s="29"/>
      <c r="SW481" s="29"/>
      <c r="SX481" s="29"/>
      <c r="SY481" s="29"/>
      <c r="SZ481" s="29"/>
      <c r="TA481" s="29"/>
      <c r="TB481" s="29"/>
      <c r="TC481" s="29"/>
      <c r="TD481" s="29"/>
      <c r="TE481" s="29"/>
      <c r="TF481" s="29"/>
      <c r="TG481" s="29"/>
      <c r="TH481" s="29"/>
      <c r="TI481" s="29"/>
      <c r="TJ481" s="29"/>
      <c r="TK481" s="29"/>
      <c r="TL481" s="29"/>
      <c r="TM481" s="29"/>
      <c r="TN481" s="29"/>
      <c r="TO481" s="29"/>
      <c r="TP481" s="29"/>
      <c r="TQ481" s="29"/>
      <c r="TR481" s="29"/>
      <c r="TS481" s="29"/>
      <c r="TT481" s="29"/>
      <c r="TU481" s="29"/>
      <c r="TV481" s="29"/>
      <c r="TW481" s="29"/>
      <c r="TX481" s="29"/>
      <c r="TY481" s="29"/>
      <c r="TZ481" s="29"/>
      <c r="UA481" s="29"/>
      <c r="UB481" s="29"/>
      <c r="UC481" s="29"/>
      <c r="UD481" s="29"/>
      <c r="UE481" s="29"/>
      <c r="UF481" s="29"/>
      <c r="UG481" s="29"/>
      <c r="UH481" s="29"/>
      <c r="UI481" s="29"/>
      <c r="UJ481" s="29"/>
      <c r="UK481" s="29"/>
      <c r="UL481" s="29"/>
      <c r="UM481" s="29"/>
      <c r="UN481" s="29"/>
      <c r="UO481" s="29"/>
      <c r="UP481" s="29"/>
      <c r="UQ481" s="29"/>
      <c r="UR481" s="29"/>
      <c r="US481" s="29"/>
      <c r="UT481" s="29"/>
      <c r="UU481" s="29"/>
      <c r="UV481" s="29"/>
      <c r="UW481" s="29"/>
      <c r="UX481" s="29"/>
      <c r="UY481" s="29"/>
      <c r="UZ481" s="29"/>
      <c r="VA481" s="29"/>
      <c r="VB481" s="29"/>
      <c r="VC481" s="29"/>
      <c r="VD481" s="29"/>
      <c r="VE481" s="29"/>
      <c r="VF481" s="29"/>
      <c r="VG481" s="29"/>
      <c r="VH481" s="29"/>
      <c r="VI481" s="29"/>
      <c r="VJ481" s="29"/>
      <c r="VK481" s="29"/>
      <c r="VL481" s="29"/>
      <c r="VM481" s="29"/>
      <c r="VN481" s="29"/>
      <c r="VO481" s="29"/>
      <c r="VP481" s="29"/>
      <c r="VQ481" s="29"/>
      <c r="VR481" s="29"/>
      <c r="VS481" s="29"/>
      <c r="VT481" s="29"/>
      <c r="VU481" s="29"/>
    </row>
    <row r="482" spans="1:593" s="30" customFormat="1" ht="15.75" customHeight="1" x14ac:dyDescent="0.2">
      <c r="A482" s="25" t="s">
        <v>103</v>
      </c>
      <c r="B482" s="41" t="s">
        <v>1370</v>
      </c>
      <c r="C482" s="26" t="s">
        <v>105</v>
      </c>
      <c r="D482" s="24" t="s">
        <v>1379</v>
      </c>
      <c r="E482" s="24" t="s">
        <v>1380</v>
      </c>
      <c r="F482" s="24"/>
      <c r="G482" s="24" t="s">
        <v>972</v>
      </c>
      <c r="H482" s="24" t="s">
        <v>291</v>
      </c>
      <c r="I482" s="24">
        <v>7</v>
      </c>
      <c r="J482" s="24" t="s">
        <v>1381</v>
      </c>
      <c r="K482" s="24" t="s">
        <v>1382</v>
      </c>
      <c r="L482" s="27">
        <v>999742698</v>
      </c>
      <c r="M482" s="28" t="s">
        <v>112</v>
      </c>
      <c r="N482" s="28" t="b">
        <v>1</v>
      </c>
      <c r="O482" s="27"/>
      <c r="P482" s="27"/>
      <c r="Q482" s="33">
        <f t="shared" si="35"/>
        <v>316.36</v>
      </c>
      <c r="R482" s="34">
        <f t="shared" si="36"/>
        <v>3</v>
      </c>
      <c r="S482" s="28"/>
      <c r="T482" s="29"/>
      <c r="U482" s="29"/>
      <c r="V482" s="29"/>
      <c r="W482" s="29"/>
      <c r="X482" s="29"/>
      <c r="Y482" s="29"/>
      <c r="Z482" s="29"/>
      <c r="AA482" s="29"/>
      <c r="AB482" s="29">
        <v>20</v>
      </c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>
        <v>65.400000000000006</v>
      </c>
      <c r="BD482" s="29"/>
      <c r="BE482" s="29"/>
      <c r="BF482" s="29">
        <v>45.3</v>
      </c>
      <c r="BG482" s="29"/>
      <c r="BH482" s="29"/>
      <c r="BI482" s="29"/>
      <c r="BJ482" s="29">
        <v>6.66</v>
      </c>
      <c r="BK482" s="29"/>
      <c r="BL482" s="29"/>
      <c r="BM482" s="29"/>
      <c r="BN482" s="29"/>
      <c r="BO482" s="29"/>
      <c r="BP482" s="29"/>
      <c r="BQ482" s="29"/>
      <c r="BR482" s="29"/>
      <c r="BS482" s="27"/>
      <c r="BT482" s="27"/>
      <c r="BU482" s="27"/>
      <c r="BV482" s="29"/>
      <c r="BW482" s="29"/>
      <c r="BX482" s="29">
        <v>60</v>
      </c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>
        <v>119</v>
      </c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  <c r="QN482" s="29"/>
      <c r="QO482" s="29"/>
      <c r="QP482" s="29"/>
      <c r="QQ482" s="29"/>
      <c r="QR482" s="29"/>
      <c r="QS482" s="29"/>
      <c r="QT482" s="29"/>
      <c r="QU482" s="29"/>
      <c r="QV482" s="29"/>
      <c r="QW482" s="29"/>
      <c r="QX482" s="29"/>
      <c r="QY482" s="29"/>
      <c r="QZ482" s="29"/>
      <c r="RA482" s="29"/>
      <c r="RB482" s="29"/>
      <c r="RC482" s="29"/>
      <c r="RD482" s="29"/>
      <c r="RE482" s="29"/>
      <c r="RF482" s="29"/>
      <c r="RG482" s="29"/>
      <c r="RH482" s="29"/>
      <c r="RI482" s="29"/>
      <c r="RJ482" s="29"/>
      <c r="RK482" s="29"/>
      <c r="RL482" s="29"/>
      <c r="RM482" s="29"/>
      <c r="RN482" s="29"/>
      <c r="RO482" s="29"/>
      <c r="RP482" s="29"/>
      <c r="RQ482" s="29"/>
      <c r="RR482" s="29"/>
      <c r="RS482" s="29"/>
      <c r="RT482" s="29"/>
      <c r="RU482" s="29"/>
      <c r="RV482" s="29"/>
      <c r="RW482" s="29"/>
      <c r="RX482" s="29"/>
      <c r="RY482" s="29"/>
      <c r="RZ482" s="29"/>
      <c r="SA482" s="29"/>
      <c r="SB482" s="29"/>
      <c r="SC482" s="29"/>
      <c r="SD482" s="29"/>
      <c r="SE482" s="29"/>
      <c r="SF482" s="29"/>
      <c r="SG482" s="29"/>
      <c r="SH482" s="29"/>
      <c r="SI482" s="29"/>
      <c r="SJ482" s="29"/>
      <c r="SK482" s="29"/>
      <c r="SL482" s="29"/>
      <c r="SM482" s="29"/>
      <c r="SN482" s="29"/>
      <c r="SO482" s="29"/>
      <c r="SP482" s="29"/>
      <c r="SQ482" s="29"/>
      <c r="SR482" s="29"/>
      <c r="SS482" s="29"/>
      <c r="ST482" s="29"/>
      <c r="SU482" s="29"/>
      <c r="SV482" s="29"/>
      <c r="SW482" s="29"/>
      <c r="SX482" s="29"/>
      <c r="SY482" s="29"/>
      <c r="SZ482" s="29"/>
      <c r="TA482" s="29"/>
      <c r="TB482" s="29"/>
      <c r="TC482" s="29"/>
      <c r="TD482" s="29"/>
      <c r="TE482" s="29"/>
      <c r="TF482" s="29"/>
      <c r="TG482" s="29"/>
      <c r="TH482" s="29"/>
      <c r="TI482" s="29"/>
      <c r="TJ482" s="29"/>
      <c r="TK482" s="29"/>
      <c r="TL482" s="29"/>
      <c r="TM482" s="29"/>
      <c r="TN482" s="29"/>
      <c r="TO482" s="29"/>
      <c r="TP482" s="29"/>
      <c r="TQ482" s="29"/>
      <c r="TR482" s="29"/>
      <c r="TS482" s="29"/>
      <c r="TT482" s="29"/>
      <c r="TU482" s="29"/>
      <c r="TV482" s="29"/>
      <c r="TW482" s="29"/>
      <c r="TX482" s="29"/>
      <c r="TY482" s="29"/>
      <c r="TZ482" s="29"/>
      <c r="UA482" s="29"/>
      <c r="UB482" s="29"/>
      <c r="UC482" s="29"/>
      <c r="UD482" s="29"/>
      <c r="UE482" s="29"/>
      <c r="UF482" s="29"/>
      <c r="UG482" s="29"/>
      <c r="UH482" s="29"/>
      <c r="UI482" s="29"/>
      <c r="UJ482" s="29"/>
      <c r="UK482" s="29"/>
      <c r="UL482" s="29"/>
      <c r="UM482" s="29"/>
      <c r="UN482" s="29"/>
      <c r="UO482" s="29"/>
      <c r="UP482" s="29"/>
      <c r="UQ482" s="29"/>
      <c r="UR482" s="29"/>
      <c r="US482" s="29"/>
      <c r="UT482" s="29"/>
      <c r="UU482" s="29"/>
      <c r="UV482" s="29"/>
      <c r="UW482" s="29"/>
      <c r="UX482" s="29"/>
      <c r="UY482" s="29"/>
      <c r="UZ482" s="29"/>
      <c r="VA482" s="29"/>
      <c r="VB482" s="29"/>
      <c r="VC482" s="29"/>
      <c r="VD482" s="29"/>
      <c r="VE482" s="29"/>
      <c r="VF482" s="29"/>
      <c r="VG482" s="29"/>
      <c r="VH482" s="29"/>
      <c r="VI482" s="29"/>
      <c r="VJ482" s="29"/>
      <c r="VK482" s="29"/>
      <c r="VL482" s="29"/>
      <c r="VM482" s="29"/>
      <c r="VN482" s="29"/>
      <c r="VO482" s="29"/>
      <c r="VP482" s="29"/>
      <c r="VQ482" s="29"/>
      <c r="VR482" s="29"/>
      <c r="VS482" s="29"/>
      <c r="VT482" s="29"/>
      <c r="VU482" s="29"/>
    </row>
    <row r="483" spans="1:593" s="30" customFormat="1" ht="15.75" customHeight="1" x14ac:dyDescent="0.2">
      <c r="A483" s="25" t="s">
        <v>103</v>
      </c>
      <c r="B483" s="41" t="s">
        <v>1370</v>
      </c>
      <c r="C483" s="26" t="s">
        <v>105</v>
      </c>
      <c r="D483" s="24" t="s">
        <v>1386</v>
      </c>
      <c r="E483" s="24" t="s">
        <v>1387</v>
      </c>
      <c r="F483" s="24"/>
      <c r="G483" s="24" t="s">
        <v>1388</v>
      </c>
      <c r="H483" s="24" t="s">
        <v>122</v>
      </c>
      <c r="I483" s="24">
        <v>4</v>
      </c>
      <c r="J483" s="55" t="s">
        <v>1389</v>
      </c>
      <c r="K483" s="24" t="s">
        <v>1390</v>
      </c>
      <c r="L483" s="27">
        <v>999743251</v>
      </c>
      <c r="M483" s="28" t="s">
        <v>112</v>
      </c>
      <c r="N483" s="28"/>
      <c r="O483" s="27"/>
      <c r="P483" s="27"/>
      <c r="Q483" s="33">
        <f t="shared" si="35"/>
        <v>313.5</v>
      </c>
      <c r="R483" s="34">
        <f t="shared" si="36"/>
        <v>4</v>
      </c>
      <c r="S483" s="28"/>
      <c r="T483" s="29">
        <v>31.8</v>
      </c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>
        <v>30</v>
      </c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>
        <v>64.8</v>
      </c>
      <c r="BG483" s="29"/>
      <c r="BH483" s="29"/>
      <c r="BI483" s="29">
        <v>37.74</v>
      </c>
      <c r="BJ483" s="29">
        <v>12.21</v>
      </c>
      <c r="BK483" s="29"/>
      <c r="BL483" s="29"/>
      <c r="BM483" s="29"/>
      <c r="BN483" s="29"/>
      <c r="BO483" s="29"/>
      <c r="BP483" s="29"/>
      <c r="BQ483" s="29"/>
      <c r="BR483" s="29"/>
      <c r="BS483" s="27"/>
      <c r="BT483" s="27"/>
      <c r="BU483" s="27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>
        <v>89.25</v>
      </c>
      <c r="CV483" s="29"/>
      <c r="CW483" s="29"/>
      <c r="CX483" s="29"/>
      <c r="CY483" s="29"/>
      <c r="CZ483" s="29"/>
      <c r="DA483" s="29">
        <v>47.7</v>
      </c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</row>
    <row r="484" spans="1:593" s="30" customFormat="1" ht="15.75" customHeight="1" x14ac:dyDescent="0.2">
      <c r="A484" s="25" t="s">
        <v>103</v>
      </c>
      <c r="B484" s="41" t="s">
        <v>1370</v>
      </c>
      <c r="C484" s="26" t="s">
        <v>105</v>
      </c>
      <c r="D484" s="24" t="s">
        <v>1151</v>
      </c>
      <c r="E484" s="24" t="s">
        <v>1152</v>
      </c>
      <c r="F484" s="31">
        <v>37384</v>
      </c>
      <c r="G484" s="24" t="s">
        <v>1378</v>
      </c>
      <c r="H484" s="24" t="s">
        <v>116</v>
      </c>
      <c r="I484" s="25">
        <v>2</v>
      </c>
      <c r="J484" s="24" t="s">
        <v>1319</v>
      </c>
      <c r="K484" s="24" t="s">
        <v>1320</v>
      </c>
      <c r="L484" s="27">
        <v>999777158</v>
      </c>
      <c r="M484" s="28" t="s">
        <v>112</v>
      </c>
      <c r="N484" s="28"/>
      <c r="O484" s="27"/>
      <c r="P484" s="27"/>
      <c r="Q484" s="33">
        <f t="shared" si="35"/>
        <v>309.03999999999996</v>
      </c>
      <c r="R484" s="34">
        <f t="shared" si="36"/>
        <v>5</v>
      </c>
      <c r="S484" s="28"/>
      <c r="T484" s="29"/>
      <c r="U484" s="29"/>
      <c r="V484" s="29"/>
      <c r="W484" s="27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>
        <v>45.3</v>
      </c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7"/>
      <c r="BT484" s="27"/>
      <c r="BU484" s="27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>
        <v>63.6</v>
      </c>
      <c r="CI484" s="29"/>
      <c r="CJ484" s="29"/>
      <c r="CK484" s="29"/>
      <c r="CL484" s="29"/>
      <c r="CM484" s="29"/>
      <c r="CN484" s="29">
        <v>37.74</v>
      </c>
      <c r="CO484" s="29"/>
      <c r="CP484" s="29">
        <v>60</v>
      </c>
      <c r="CQ484" s="29"/>
      <c r="CR484" s="29"/>
      <c r="CS484" s="29"/>
      <c r="CT484" s="29"/>
      <c r="CU484" s="29"/>
      <c r="CV484" s="29">
        <v>60</v>
      </c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>
        <v>42.4</v>
      </c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  <c r="QN484" s="29"/>
      <c r="QO484" s="29"/>
      <c r="QP484" s="29"/>
      <c r="QQ484" s="29"/>
      <c r="QR484" s="29"/>
      <c r="QS484" s="29"/>
      <c r="QT484" s="29"/>
      <c r="QU484" s="29"/>
      <c r="QV484" s="29"/>
      <c r="QW484" s="29"/>
      <c r="QX484" s="29"/>
      <c r="QY484" s="29"/>
      <c r="QZ484" s="29"/>
      <c r="RA484" s="29"/>
      <c r="RB484" s="29"/>
      <c r="RC484" s="29"/>
      <c r="RD484" s="29"/>
      <c r="RE484" s="29"/>
      <c r="RF484" s="29"/>
      <c r="RG484" s="29"/>
      <c r="RH484" s="29"/>
      <c r="RI484" s="29"/>
      <c r="RJ484" s="29"/>
      <c r="RK484" s="29"/>
      <c r="RL484" s="29"/>
      <c r="RM484" s="29"/>
      <c r="RN484" s="29"/>
      <c r="RO484" s="29"/>
      <c r="RP484" s="29"/>
      <c r="RQ484" s="29"/>
      <c r="RR484" s="29"/>
      <c r="RS484" s="29"/>
      <c r="RT484" s="29"/>
      <c r="RU484" s="29"/>
      <c r="RV484" s="29"/>
      <c r="RW484" s="29"/>
      <c r="RX484" s="29"/>
      <c r="RY484" s="29"/>
      <c r="RZ484" s="29"/>
      <c r="SA484" s="29"/>
      <c r="SB484" s="29"/>
      <c r="SC484" s="29"/>
      <c r="SD484" s="29"/>
      <c r="SE484" s="29"/>
      <c r="SF484" s="29"/>
      <c r="SG484" s="29"/>
      <c r="SH484" s="29"/>
      <c r="SI484" s="29"/>
      <c r="SJ484" s="29"/>
      <c r="SK484" s="29"/>
      <c r="SL484" s="29"/>
      <c r="SM484" s="29"/>
      <c r="SN484" s="29"/>
      <c r="SO484" s="29"/>
      <c r="SP484" s="29"/>
      <c r="SQ484" s="29"/>
      <c r="SR484" s="29"/>
      <c r="SS484" s="29"/>
      <c r="ST484" s="29"/>
      <c r="SU484" s="29"/>
      <c r="SV484" s="29"/>
      <c r="SW484" s="29"/>
      <c r="SX484" s="29"/>
      <c r="SY484" s="29"/>
      <c r="SZ484" s="29"/>
      <c r="TA484" s="29"/>
      <c r="TB484" s="29"/>
      <c r="TC484" s="29"/>
      <c r="TD484" s="29"/>
      <c r="TE484" s="29"/>
      <c r="TF484" s="29"/>
      <c r="TG484" s="29"/>
      <c r="TH484" s="29"/>
      <c r="TI484" s="29"/>
      <c r="TJ484" s="29"/>
      <c r="TK484" s="29"/>
      <c r="TL484" s="29"/>
      <c r="TM484" s="29"/>
      <c r="TN484" s="29"/>
      <c r="TO484" s="29"/>
      <c r="TP484" s="29"/>
      <c r="TQ484" s="29"/>
      <c r="TR484" s="29"/>
      <c r="TS484" s="29"/>
      <c r="TT484" s="29"/>
      <c r="TU484" s="29"/>
      <c r="TV484" s="29"/>
      <c r="TW484" s="29"/>
      <c r="TX484" s="29"/>
      <c r="TY484" s="29"/>
      <c r="TZ484" s="29"/>
      <c r="UA484" s="29"/>
      <c r="UB484" s="29"/>
      <c r="UC484" s="29"/>
      <c r="UD484" s="29"/>
      <c r="UE484" s="29"/>
      <c r="UF484" s="29"/>
      <c r="UG484" s="29"/>
      <c r="UH484" s="29"/>
      <c r="UI484" s="29"/>
      <c r="UJ484" s="29"/>
      <c r="UK484" s="29"/>
      <c r="UL484" s="29"/>
      <c r="UM484" s="29"/>
      <c r="UN484" s="29"/>
      <c r="UO484" s="29"/>
      <c r="UP484" s="29"/>
      <c r="UQ484" s="29"/>
      <c r="UR484" s="29"/>
      <c r="US484" s="29"/>
      <c r="UT484" s="29"/>
      <c r="UU484" s="29"/>
      <c r="UV484" s="29"/>
      <c r="UW484" s="29"/>
      <c r="UX484" s="29"/>
      <c r="UY484" s="29"/>
      <c r="UZ484" s="29"/>
      <c r="VA484" s="29"/>
      <c r="VB484" s="29"/>
      <c r="VC484" s="29"/>
      <c r="VD484" s="29"/>
      <c r="VE484" s="29"/>
      <c r="VF484" s="29"/>
      <c r="VG484" s="29"/>
      <c r="VH484" s="29"/>
      <c r="VI484" s="29"/>
      <c r="VJ484" s="29"/>
      <c r="VK484" s="29"/>
      <c r="VL484" s="29"/>
      <c r="VM484" s="29"/>
      <c r="VN484" s="29"/>
      <c r="VO484" s="29"/>
      <c r="VP484" s="29"/>
      <c r="VQ484" s="29"/>
      <c r="VR484" s="29"/>
      <c r="VS484" s="29"/>
      <c r="VT484" s="29"/>
      <c r="VU484" s="29"/>
    </row>
    <row r="485" spans="1:593" s="30" customFormat="1" ht="15.75" customHeight="1" x14ac:dyDescent="0.2">
      <c r="A485" s="25" t="s">
        <v>103</v>
      </c>
      <c r="B485" s="41" t="s">
        <v>1370</v>
      </c>
      <c r="C485" s="26" t="s">
        <v>105</v>
      </c>
      <c r="D485" s="24" t="s">
        <v>1383</v>
      </c>
      <c r="E485" s="24" t="s">
        <v>1384</v>
      </c>
      <c r="F485" s="31">
        <v>37080</v>
      </c>
      <c r="G485" s="24" t="s">
        <v>1385</v>
      </c>
      <c r="H485" s="24" t="s">
        <v>109</v>
      </c>
      <c r="I485" s="24">
        <v>6</v>
      </c>
      <c r="J485" s="24" t="s">
        <v>525</v>
      </c>
      <c r="K485" s="24"/>
      <c r="L485" s="27">
        <v>999834606</v>
      </c>
      <c r="M485" s="28" t="s">
        <v>112</v>
      </c>
      <c r="N485" s="28"/>
      <c r="O485" s="27"/>
      <c r="P485" s="27"/>
      <c r="Q485" s="33">
        <f t="shared" si="35"/>
        <v>184.04</v>
      </c>
      <c r="R485" s="34">
        <f t="shared" si="36"/>
        <v>6</v>
      </c>
      <c r="S485" s="28"/>
      <c r="T485" s="27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>
        <v>45.3</v>
      </c>
      <c r="BG485" s="29"/>
      <c r="BH485" s="29"/>
      <c r="BI485" s="29">
        <v>37.74</v>
      </c>
      <c r="BJ485" s="29"/>
      <c r="BK485" s="29"/>
      <c r="BL485" s="29"/>
      <c r="BM485" s="29"/>
      <c r="BN485" s="29"/>
      <c r="BO485" s="29"/>
      <c r="BP485" s="29"/>
      <c r="BQ485" s="29"/>
      <c r="BR485" s="29"/>
      <c r="BS485" s="27"/>
      <c r="BT485" s="27"/>
      <c r="BU485" s="27">
        <v>101</v>
      </c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</row>
    <row r="486" spans="1:593" s="30" customFormat="1" ht="15.75" customHeight="1" x14ac:dyDescent="0.2">
      <c r="A486" s="25" t="s">
        <v>103</v>
      </c>
      <c r="B486" s="41" t="s">
        <v>1370</v>
      </c>
      <c r="C486" s="26" t="s">
        <v>105</v>
      </c>
      <c r="D486" s="24" t="s">
        <v>402</v>
      </c>
      <c r="E486" s="24" t="s">
        <v>1391</v>
      </c>
      <c r="F486" s="24"/>
      <c r="G486" s="24" t="s">
        <v>1392</v>
      </c>
      <c r="H486" s="24" t="s">
        <v>122</v>
      </c>
      <c r="I486" s="24">
        <v>4</v>
      </c>
      <c r="J486" s="24" t="s">
        <v>1347</v>
      </c>
      <c r="K486" s="24" t="s">
        <v>982</v>
      </c>
      <c r="L486" s="27">
        <v>999899491</v>
      </c>
      <c r="M486" s="28" t="s">
        <v>112</v>
      </c>
      <c r="N486" s="28"/>
      <c r="O486" s="27"/>
      <c r="P486" s="27"/>
      <c r="Q486" s="33">
        <f t="shared" si="35"/>
        <v>180.82</v>
      </c>
      <c r="R486" s="34">
        <f t="shared" si="36"/>
        <v>7</v>
      </c>
      <c r="S486" s="28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>
        <v>45.3</v>
      </c>
      <c r="BG486" s="29"/>
      <c r="BH486" s="29"/>
      <c r="BI486" s="29"/>
      <c r="BJ486" s="29">
        <v>8.8800000000000008</v>
      </c>
      <c r="BK486" s="29"/>
      <c r="BL486" s="29"/>
      <c r="BM486" s="29"/>
      <c r="BN486" s="29"/>
      <c r="BO486" s="29">
        <v>60</v>
      </c>
      <c r="BP486" s="29"/>
      <c r="BQ486" s="29"/>
      <c r="BR486" s="29"/>
      <c r="BS486" s="27"/>
      <c r="BT486" s="27"/>
      <c r="BU486" s="27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>
        <v>66.64</v>
      </c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</row>
    <row r="487" spans="1:593" s="30" customFormat="1" ht="15.75" customHeight="1" x14ac:dyDescent="0.2">
      <c r="A487" s="25" t="s">
        <v>103</v>
      </c>
      <c r="B487" s="41" t="s">
        <v>1370</v>
      </c>
      <c r="C487" s="26" t="s">
        <v>105</v>
      </c>
      <c r="D487" s="24" t="s">
        <v>1346</v>
      </c>
      <c r="E487" s="24" t="s">
        <v>578</v>
      </c>
      <c r="F487" s="24"/>
      <c r="G487" s="24"/>
      <c r="H487" s="24"/>
      <c r="I487" s="24"/>
      <c r="J487" s="24"/>
      <c r="K487" s="24"/>
      <c r="L487" s="27"/>
      <c r="M487" s="28"/>
      <c r="N487" s="28"/>
      <c r="O487" s="27"/>
      <c r="P487" s="27"/>
      <c r="Q487" s="33">
        <f t="shared" si="35"/>
        <v>142.38999999999999</v>
      </c>
      <c r="R487" s="34">
        <f t="shared" si="36"/>
        <v>8</v>
      </c>
      <c r="S487" s="28"/>
      <c r="T487" s="29"/>
      <c r="U487" s="29"/>
      <c r="V487" s="29"/>
      <c r="W487" s="27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7"/>
      <c r="BT487" s="27"/>
      <c r="BU487" s="27">
        <v>75.75</v>
      </c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>
        <v>66.64</v>
      </c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  <c r="QN487" s="29"/>
      <c r="QO487" s="29"/>
      <c r="QP487" s="29"/>
      <c r="QQ487" s="29"/>
      <c r="QR487" s="29"/>
      <c r="QS487" s="29"/>
      <c r="QT487" s="29"/>
      <c r="QU487" s="29"/>
      <c r="QV487" s="29"/>
      <c r="QW487" s="29"/>
      <c r="QX487" s="29"/>
      <c r="QY487" s="29"/>
      <c r="QZ487" s="29"/>
      <c r="RA487" s="29"/>
      <c r="RB487" s="29"/>
      <c r="RC487" s="29"/>
      <c r="RD487" s="29"/>
      <c r="RE487" s="29"/>
      <c r="RF487" s="29"/>
      <c r="RG487" s="29"/>
      <c r="RH487" s="29"/>
      <c r="RI487" s="29"/>
      <c r="RJ487" s="29"/>
      <c r="RK487" s="29"/>
      <c r="RL487" s="29"/>
      <c r="RM487" s="29"/>
      <c r="RN487" s="29"/>
      <c r="RO487" s="29"/>
      <c r="RP487" s="29"/>
      <c r="RQ487" s="29"/>
      <c r="RR487" s="29"/>
      <c r="RS487" s="29"/>
      <c r="RT487" s="29"/>
      <c r="RU487" s="29"/>
      <c r="RV487" s="29"/>
      <c r="RW487" s="29"/>
      <c r="RX487" s="29"/>
      <c r="RY487" s="29"/>
      <c r="RZ487" s="29"/>
      <c r="SA487" s="29"/>
      <c r="SB487" s="29"/>
      <c r="SC487" s="29"/>
      <c r="SD487" s="29"/>
      <c r="SE487" s="29"/>
      <c r="SF487" s="29"/>
      <c r="SG487" s="29"/>
      <c r="SH487" s="29"/>
      <c r="SI487" s="29"/>
      <c r="SJ487" s="29"/>
      <c r="SK487" s="29"/>
      <c r="SL487" s="29"/>
      <c r="SM487" s="29"/>
      <c r="SN487" s="29"/>
      <c r="SO487" s="29"/>
      <c r="SP487" s="29"/>
      <c r="SQ487" s="29"/>
      <c r="SR487" s="29"/>
      <c r="SS487" s="29"/>
      <c r="ST487" s="29"/>
      <c r="SU487" s="29"/>
      <c r="SV487" s="29"/>
      <c r="SW487" s="29"/>
      <c r="SX487" s="29"/>
      <c r="SY487" s="29"/>
      <c r="SZ487" s="29"/>
      <c r="TA487" s="29"/>
      <c r="TB487" s="29"/>
      <c r="TC487" s="29"/>
      <c r="TD487" s="29"/>
      <c r="TE487" s="29"/>
      <c r="TF487" s="29"/>
      <c r="TG487" s="29"/>
      <c r="TH487" s="29"/>
      <c r="TI487" s="29"/>
      <c r="TJ487" s="29"/>
      <c r="TK487" s="29"/>
      <c r="TL487" s="29"/>
      <c r="TM487" s="29"/>
      <c r="TN487" s="29"/>
      <c r="TO487" s="29"/>
      <c r="TP487" s="29"/>
      <c r="TQ487" s="29"/>
      <c r="TR487" s="29"/>
      <c r="TS487" s="29"/>
      <c r="TT487" s="29"/>
      <c r="TU487" s="29"/>
      <c r="TV487" s="29"/>
      <c r="TW487" s="29"/>
      <c r="TX487" s="29"/>
      <c r="TY487" s="29"/>
      <c r="TZ487" s="29"/>
      <c r="UA487" s="29"/>
      <c r="UB487" s="29"/>
      <c r="UC487" s="29"/>
      <c r="UD487" s="29"/>
      <c r="UE487" s="29"/>
      <c r="UF487" s="29"/>
      <c r="UG487" s="29"/>
      <c r="UH487" s="29"/>
      <c r="UI487" s="29"/>
      <c r="UJ487" s="29"/>
      <c r="UK487" s="29"/>
      <c r="UL487" s="29"/>
      <c r="UM487" s="29"/>
      <c r="UN487" s="29"/>
      <c r="UO487" s="29"/>
      <c r="UP487" s="29"/>
      <c r="UQ487" s="29"/>
      <c r="UR487" s="29"/>
      <c r="US487" s="29"/>
      <c r="UT487" s="29"/>
      <c r="UU487" s="29"/>
      <c r="UV487" s="29"/>
      <c r="UW487" s="29"/>
      <c r="UX487" s="29"/>
      <c r="UY487" s="29"/>
      <c r="UZ487" s="29"/>
      <c r="VA487" s="29"/>
      <c r="VB487" s="29"/>
      <c r="VC487" s="29"/>
      <c r="VD487" s="29"/>
      <c r="VE487" s="29"/>
      <c r="VF487" s="29"/>
      <c r="VG487" s="29"/>
      <c r="VH487" s="29"/>
      <c r="VI487" s="29"/>
      <c r="VJ487" s="29"/>
      <c r="VK487" s="29"/>
      <c r="VL487" s="29"/>
      <c r="VM487" s="29"/>
      <c r="VN487" s="29"/>
      <c r="VO487" s="29"/>
      <c r="VP487" s="29"/>
      <c r="VQ487" s="29"/>
      <c r="VR487" s="29"/>
      <c r="VS487" s="29"/>
      <c r="VT487" s="29"/>
      <c r="VU487" s="29"/>
    </row>
    <row r="488" spans="1:593" s="30" customFormat="1" ht="15.75" customHeight="1" x14ac:dyDescent="0.2">
      <c r="A488" s="25" t="s">
        <v>103</v>
      </c>
      <c r="B488" s="41" t="s">
        <v>1370</v>
      </c>
      <c r="C488" s="26" t="s">
        <v>105</v>
      </c>
      <c r="D488" s="24" t="s">
        <v>1311</v>
      </c>
      <c r="E488" s="24" t="s">
        <v>1312</v>
      </c>
      <c r="F488" s="24"/>
      <c r="G488" s="24"/>
      <c r="H488" s="24"/>
      <c r="I488" s="24"/>
      <c r="J488" s="24"/>
      <c r="K488" s="24"/>
      <c r="L488" s="27"/>
      <c r="M488" s="28"/>
      <c r="N488" s="28"/>
      <c r="O488" s="27"/>
      <c r="P488" s="27"/>
      <c r="Q488" s="33">
        <f t="shared" si="35"/>
        <v>122.4</v>
      </c>
      <c r="R488" s="34">
        <f t="shared" si="36"/>
        <v>9</v>
      </c>
      <c r="S488" s="28"/>
      <c r="T488" s="29"/>
      <c r="U488" s="29"/>
      <c r="V488" s="29"/>
      <c r="W488" s="27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7"/>
      <c r="BT488" s="27">
        <v>60</v>
      </c>
      <c r="BU488" s="27"/>
      <c r="BV488" s="29"/>
      <c r="BW488" s="29"/>
      <c r="BX488" s="29"/>
      <c r="BY488" s="29"/>
      <c r="BZ488" s="29"/>
      <c r="CA488" s="29">
        <v>62.4</v>
      </c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  <c r="QN488" s="29"/>
      <c r="QO488" s="29"/>
      <c r="QP488" s="29"/>
      <c r="QQ488" s="29"/>
      <c r="QR488" s="29"/>
      <c r="QS488" s="29"/>
      <c r="QT488" s="29"/>
      <c r="QU488" s="29"/>
      <c r="QV488" s="29"/>
      <c r="QW488" s="29"/>
      <c r="QX488" s="29"/>
      <c r="QY488" s="29"/>
      <c r="QZ488" s="29"/>
      <c r="RA488" s="29"/>
      <c r="RB488" s="29"/>
      <c r="RC488" s="29"/>
      <c r="RD488" s="29"/>
      <c r="RE488" s="29"/>
      <c r="RF488" s="29"/>
      <c r="RG488" s="29"/>
      <c r="RH488" s="29"/>
      <c r="RI488" s="29"/>
      <c r="RJ488" s="29"/>
      <c r="RK488" s="29"/>
      <c r="RL488" s="29"/>
      <c r="RM488" s="29"/>
      <c r="RN488" s="29"/>
      <c r="RO488" s="29"/>
      <c r="RP488" s="29"/>
      <c r="RQ488" s="29"/>
      <c r="RR488" s="29"/>
      <c r="RS488" s="29"/>
      <c r="RT488" s="29"/>
      <c r="RU488" s="29"/>
      <c r="RV488" s="29"/>
      <c r="RW488" s="29"/>
      <c r="RX488" s="29"/>
      <c r="RY488" s="29"/>
      <c r="RZ488" s="29"/>
      <c r="SA488" s="29"/>
      <c r="SB488" s="29"/>
      <c r="SC488" s="29"/>
      <c r="SD488" s="29"/>
      <c r="SE488" s="29"/>
      <c r="SF488" s="29"/>
      <c r="SG488" s="29"/>
      <c r="SH488" s="29"/>
      <c r="SI488" s="29"/>
      <c r="SJ488" s="29"/>
      <c r="SK488" s="29"/>
      <c r="SL488" s="29"/>
      <c r="SM488" s="29"/>
      <c r="SN488" s="29"/>
      <c r="SO488" s="29"/>
      <c r="SP488" s="29"/>
      <c r="SQ488" s="29"/>
      <c r="SR488" s="29"/>
      <c r="SS488" s="29"/>
      <c r="ST488" s="29"/>
      <c r="SU488" s="29"/>
      <c r="SV488" s="29"/>
      <c r="SW488" s="29"/>
      <c r="SX488" s="29"/>
      <c r="SY488" s="29"/>
      <c r="SZ488" s="29"/>
      <c r="TA488" s="29"/>
      <c r="TB488" s="29"/>
      <c r="TC488" s="29"/>
      <c r="TD488" s="29"/>
      <c r="TE488" s="29"/>
      <c r="TF488" s="29"/>
      <c r="TG488" s="29"/>
      <c r="TH488" s="29"/>
      <c r="TI488" s="29"/>
      <c r="TJ488" s="29"/>
      <c r="TK488" s="29"/>
      <c r="TL488" s="29"/>
      <c r="TM488" s="29"/>
      <c r="TN488" s="29"/>
      <c r="TO488" s="29"/>
      <c r="TP488" s="29"/>
      <c r="TQ488" s="29"/>
      <c r="TR488" s="29"/>
      <c r="TS488" s="29"/>
      <c r="TT488" s="29"/>
      <c r="TU488" s="29"/>
      <c r="TV488" s="29"/>
      <c r="TW488" s="29"/>
      <c r="TX488" s="29"/>
      <c r="TY488" s="29"/>
      <c r="TZ488" s="29"/>
      <c r="UA488" s="29"/>
      <c r="UB488" s="29"/>
      <c r="UC488" s="29"/>
      <c r="UD488" s="29"/>
      <c r="UE488" s="29"/>
      <c r="UF488" s="29"/>
      <c r="UG488" s="29"/>
      <c r="UH488" s="29"/>
      <c r="UI488" s="29"/>
      <c r="UJ488" s="29"/>
      <c r="UK488" s="29"/>
      <c r="UL488" s="29"/>
      <c r="UM488" s="29"/>
      <c r="UN488" s="29"/>
      <c r="UO488" s="29"/>
      <c r="UP488" s="29"/>
      <c r="UQ488" s="29"/>
      <c r="UR488" s="29"/>
      <c r="US488" s="29"/>
      <c r="UT488" s="29"/>
      <c r="UU488" s="29"/>
      <c r="UV488" s="29"/>
      <c r="UW488" s="29"/>
      <c r="UX488" s="29"/>
      <c r="UY488" s="29"/>
      <c r="UZ488" s="29"/>
      <c r="VA488" s="29"/>
      <c r="VB488" s="29"/>
      <c r="VC488" s="29"/>
      <c r="VD488" s="29"/>
      <c r="VE488" s="29"/>
      <c r="VF488" s="29"/>
      <c r="VG488" s="29"/>
      <c r="VH488" s="29"/>
      <c r="VI488" s="29"/>
      <c r="VJ488" s="29"/>
      <c r="VK488" s="29"/>
      <c r="VL488" s="29"/>
      <c r="VM488" s="29"/>
      <c r="VN488" s="29"/>
      <c r="VO488" s="29"/>
      <c r="VP488" s="29"/>
      <c r="VQ488" s="29"/>
      <c r="VR488" s="29"/>
      <c r="VS488" s="29"/>
      <c r="VT488" s="29"/>
      <c r="VU488" s="29"/>
    </row>
    <row r="489" spans="1:593" s="30" customFormat="1" ht="15.75" customHeight="1" x14ac:dyDescent="0.2">
      <c r="A489" s="25" t="s">
        <v>103</v>
      </c>
      <c r="B489" s="41" t="s">
        <v>1370</v>
      </c>
      <c r="C489" s="26" t="s">
        <v>105</v>
      </c>
      <c r="D489" s="24" t="s">
        <v>852</v>
      </c>
      <c r="E489" s="24" t="s">
        <v>1128</v>
      </c>
      <c r="F489" s="24"/>
      <c r="G489" s="24" t="s">
        <v>555</v>
      </c>
      <c r="H489" s="24" t="s">
        <v>109</v>
      </c>
      <c r="I489" s="24">
        <v>6</v>
      </c>
      <c r="J489" s="24" t="s">
        <v>253</v>
      </c>
      <c r="K489" s="24" t="s">
        <v>254</v>
      </c>
      <c r="L489" s="27">
        <v>999779962</v>
      </c>
      <c r="M489" s="28" t="s">
        <v>112</v>
      </c>
      <c r="N489" s="28"/>
      <c r="O489" s="27"/>
      <c r="P489" s="27"/>
      <c r="Q489" s="33">
        <f t="shared" si="35"/>
        <v>102.19999999999999</v>
      </c>
      <c r="R489" s="34">
        <f t="shared" si="36"/>
        <v>10</v>
      </c>
      <c r="S489" s="28"/>
      <c r="T489" s="29"/>
      <c r="U489" s="29"/>
      <c r="V489" s="29"/>
      <c r="W489" s="27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>
        <v>40.4</v>
      </c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7"/>
      <c r="BT489" s="27"/>
      <c r="BU489" s="27"/>
      <c r="BV489" s="29"/>
      <c r="BW489" s="29"/>
      <c r="BX489" s="29"/>
      <c r="BY489" s="29"/>
      <c r="BZ489" s="29"/>
      <c r="CA489" s="29"/>
      <c r="CB489" s="29"/>
      <c r="CC489" s="29"/>
      <c r="CD489" s="29">
        <v>61.8</v>
      </c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</row>
    <row r="490" spans="1:593" s="30" customFormat="1" ht="15.75" customHeight="1" x14ac:dyDescent="0.2">
      <c r="A490" s="25" t="s">
        <v>103</v>
      </c>
      <c r="B490" s="41" t="s">
        <v>1370</v>
      </c>
      <c r="C490" s="26" t="s">
        <v>105</v>
      </c>
      <c r="D490" s="24" t="s">
        <v>1056</v>
      </c>
      <c r="E490" s="24" t="s">
        <v>1399</v>
      </c>
      <c r="F490" s="24"/>
      <c r="G490" s="24" t="s">
        <v>1400</v>
      </c>
      <c r="H490" s="24" t="s">
        <v>291</v>
      </c>
      <c r="I490" s="24">
        <v>7</v>
      </c>
      <c r="J490" s="24" t="s">
        <v>1401</v>
      </c>
      <c r="K490" s="24" t="s">
        <v>1402</v>
      </c>
      <c r="L490" s="27">
        <v>999821153</v>
      </c>
      <c r="M490" s="28" t="s">
        <v>112</v>
      </c>
      <c r="N490" s="28"/>
      <c r="O490" s="27"/>
      <c r="P490" s="27"/>
      <c r="Q490" s="33">
        <f t="shared" si="35"/>
        <v>89.05</v>
      </c>
      <c r="R490" s="34">
        <f t="shared" si="36"/>
        <v>11</v>
      </c>
      <c r="S490" s="28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>
        <v>49.05</v>
      </c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7"/>
      <c r="BT490" s="27"/>
      <c r="BU490" s="27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>
        <v>40</v>
      </c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  <c r="QN490" s="29"/>
      <c r="QO490" s="29"/>
      <c r="QP490" s="29"/>
      <c r="QQ490" s="29"/>
      <c r="QR490" s="29"/>
      <c r="QS490" s="29"/>
      <c r="QT490" s="29"/>
      <c r="QU490" s="29"/>
      <c r="QV490" s="29"/>
      <c r="QW490" s="29"/>
      <c r="QX490" s="29"/>
      <c r="QY490" s="29"/>
      <c r="QZ490" s="29"/>
      <c r="RA490" s="29"/>
      <c r="RB490" s="29"/>
      <c r="RC490" s="29"/>
      <c r="RD490" s="29"/>
      <c r="RE490" s="29"/>
      <c r="RF490" s="29"/>
      <c r="RG490" s="29"/>
      <c r="RH490" s="29"/>
      <c r="RI490" s="29"/>
      <c r="RJ490" s="29"/>
      <c r="RK490" s="29"/>
      <c r="RL490" s="29"/>
      <c r="RM490" s="29"/>
      <c r="RN490" s="29"/>
      <c r="RO490" s="29"/>
      <c r="RP490" s="29"/>
      <c r="RQ490" s="29"/>
      <c r="RR490" s="29"/>
      <c r="RS490" s="29"/>
      <c r="RT490" s="29"/>
      <c r="RU490" s="29"/>
      <c r="RV490" s="29"/>
      <c r="RW490" s="29"/>
      <c r="RX490" s="29"/>
      <c r="RY490" s="29"/>
      <c r="RZ490" s="29"/>
      <c r="SA490" s="29"/>
      <c r="SB490" s="29"/>
      <c r="SC490" s="29"/>
      <c r="SD490" s="29"/>
      <c r="SE490" s="29"/>
      <c r="SF490" s="29"/>
      <c r="SG490" s="29"/>
      <c r="SH490" s="29"/>
      <c r="SI490" s="29"/>
      <c r="SJ490" s="29"/>
      <c r="SK490" s="29"/>
      <c r="SL490" s="29"/>
      <c r="SM490" s="29"/>
      <c r="SN490" s="29"/>
      <c r="SO490" s="29"/>
      <c r="SP490" s="29"/>
      <c r="SQ490" s="29"/>
      <c r="SR490" s="29"/>
      <c r="SS490" s="29"/>
      <c r="ST490" s="29"/>
      <c r="SU490" s="29"/>
      <c r="SV490" s="29"/>
      <c r="SW490" s="29"/>
      <c r="SX490" s="29"/>
      <c r="SY490" s="29"/>
      <c r="SZ490" s="29"/>
      <c r="TA490" s="29"/>
      <c r="TB490" s="29"/>
      <c r="TC490" s="29"/>
      <c r="TD490" s="29"/>
      <c r="TE490" s="29"/>
      <c r="TF490" s="29"/>
      <c r="TG490" s="29"/>
      <c r="TH490" s="29"/>
      <c r="TI490" s="29"/>
      <c r="TJ490" s="29"/>
      <c r="TK490" s="29"/>
      <c r="TL490" s="29"/>
      <c r="TM490" s="29"/>
      <c r="TN490" s="29"/>
      <c r="TO490" s="29"/>
      <c r="TP490" s="29"/>
      <c r="TQ490" s="29"/>
      <c r="TR490" s="29"/>
      <c r="TS490" s="29"/>
      <c r="TT490" s="29"/>
      <c r="TU490" s="29"/>
      <c r="TV490" s="29"/>
      <c r="TW490" s="29"/>
      <c r="TX490" s="29"/>
      <c r="TY490" s="29"/>
      <c r="TZ490" s="29"/>
      <c r="UA490" s="29"/>
      <c r="UB490" s="29"/>
      <c r="UC490" s="29"/>
      <c r="UD490" s="29"/>
      <c r="UE490" s="29"/>
      <c r="UF490" s="29"/>
      <c r="UG490" s="29"/>
      <c r="UH490" s="29"/>
      <c r="UI490" s="29"/>
      <c r="UJ490" s="29"/>
      <c r="UK490" s="29"/>
      <c r="UL490" s="29"/>
      <c r="UM490" s="29"/>
      <c r="UN490" s="29"/>
      <c r="UO490" s="29"/>
      <c r="UP490" s="29"/>
      <c r="UQ490" s="29"/>
      <c r="UR490" s="29"/>
      <c r="US490" s="29"/>
      <c r="UT490" s="29"/>
      <c r="UU490" s="29"/>
      <c r="UV490" s="29"/>
      <c r="UW490" s="29"/>
      <c r="UX490" s="29"/>
      <c r="UY490" s="29"/>
      <c r="UZ490" s="29"/>
      <c r="VA490" s="29"/>
      <c r="VB490" s="29"/>
      <c r="VC490" s="29"/>
      <c r="VD490" s="29"/>
      <c r="VE490" s="29"/>
      <c r="VF490" s="29"/>
      <c r="VG490" s="29"/>
      <c r="VH490" s="29"/>
      <c r="VI490" s="29"/>
      <c r="VJ490" s="29"/>
      <c r="VK490" s="29"/>
      <c r="VL490" s="29"/>
      <c r="VM490" s="29"/>
      <c r="VN490" s="29"/>
      <c r="VO490" s="29"/>
      <c r="VP490" s="29"/>
      <c r="VQ490" s="29"/>
      <c r="VR490" s="29"/>
      <c r="VS490" s="29"/>
      <c r="VT490" s="29"/>
      <c r="VU490" s="29"/>
    </row>
    <row r="491" spans="1:593" s="30" customFormat="1" ht="15.75" customHeight="1" x14ac:dyDescent="0.2">
      <c r="A491" s="25" t="s">
        <v>103</v>
      </c>
      <c r="B491" s="41" t="s">
        <v>1370</v>
      </c>
      <c r="C491" s="26" t="s">
        <v>105</v>
      </c>
      <c r="D491" s="24" t="s">
        <v>1215</v>
      </c>
      <c r="E491" s="24" t="s">
        <v>837</v>
      </c>
      <c r="F491" s="24"/>
      <c r="G491" s="24"/>
      <c r="H491" s="24"/>
      <c r="I491" s="25"/>
      <c r="J491" s="24"/>
      <c r="K491" s="24"/>
      <c r="L491" s="27"/>
      <c r="M491" s="28"/>
      <c r="N491" s="28"/>
      <c r="O491" s="27"/>
      <c r="P491" s="27"/>
      <c r="Q491" s="33">
        <f t="shared" si="35"/>
        <v>88.8</v>
      </c>
      <c r="R491" s="34">
        <f t="shared" si="36"/>
        <v>12</v>
      </c>
      <c r="S491" s="28"/>
      <c r="T491" s="29"/>
      <c r="U491" s="29"/>
      <c r="V491" s="29"/>
      <c r="W491" s="27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>
        <v>22.2</v>
      </c>
      <c r="BK491" s="29"/>
      <c r="BL491" s="29"/>
      <c r="BM491" s="29"/>
      <c r="BN491" s="29"/>
      <c r="BO491" s="29"/>
      <c r="BP491" s="29"/>
      <c r="BQ491" s="29"/>
      <c r="BR491" s="29"/>
      <c r="BS491" s="27"/>
      <c r="BT491" s="27"/>
      <c r="BU491" s="27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>
        <v>66.599999999999994</v>
      </c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  <c r="QN491" s="29"/>
      <c r="QO491" s="29"/>
      <c r="QP491" s="29"/>
      <c r="QQ491" s="29"/>
      <c r="QR491" s="29"/>
      <c r="QS491" s="29"/>
      <c r="QT491" s="29"/>
      <c r="QU491" s="29"/>
      <c r="QV491" s="29"/>
      <c r="QW491" s="29"/>
      <c r="QX491" s="29"/>
      <c r="QY491" s="29"/>
      <c r="QZ491" s="29"/>
      <c r="RA491" s="29"/>
      <c r="RB491" s="29"/>
      <c r="RC491" s="29"/>
      <c r="RD491" s="29"/>
      <c r="RE491" s="29"/>
      <c r="RF491" s="29"/>
      <c r="RG491" s="29"/>
      <c r="RH491" s="29"/>
      <c r="RI491" s="29"/>
      <c r="RJ491" s="29"/>
      <c r="RK491" s="29"/>
      <c r="RL491" s="29"/>
      <c r="RM491" s="29"/>
      <c r="RN491" s="29"/>
      <c r="RO491" s="29"/>
      <c r="RP491" s="29"/>
      <c r="RQ491" s="29"/>
      <c r="RR491" s="29"/>
      <c r="RS491" s="29"/>
      <c r="RT491" s="29"/>
      <c r="RU491" s="29"/>
      <c r="RV491" s="29"/>
      <c r="RW491" s="29"/>
      <c r="RX491" s="29"/>
      <c r="RY491" s="29"/>
      <c r="RZ491" s="29"/>
      <c r="SA491" s="29"/>
      <c r="SB491" s="29"/>
      <c r="SC491" s="29"/>
      <c r="SD491" s="29"/>
      <c r="SE491" s="29"/>
      <c r="SF491" s="29"/>
      <c r="SG491" s="29"/>
      <c r="SH491" s="29"/>
      <c r="SI491" s="29"/>
      <c r="SJ491" s="29"/>
      <c r="SK491" s="29"/>
      <c r="SL491" s="29"/>
      <c r="SM491" s="29"/>
      <c r="SN491" s="29"/>
      <c r="SO491" s="29"/>
      <c r="SP491" s="29"/>
      <c r="SQ491" s="29"/>
      <c r="SR491" s="29"/>
      <c r="SS491" s="29"/>
      <c r="ST491" s="29"/>
      <c r="SU491" s="29"/>
      <c r="SV491" s="29"/>
      <c r="SW491" s="29"/>
      <c r="SX491" s="29"/>
      <c r="SY491" s="29"/>
      <c r="SZ491" s="29"/>
      <c r="TA491" s="29"/>
      <c r="TB491" s="29"/>
      <c r="TC491" s="29"/>
      <c r="TD491" s="29"/>
      <c r="TE491" s="29"/>
      <c r="TF491" s="29"/>
      <c r="TG491" s="29"/>
      <c r="TH491" s="29"/>
      <c r="TI491" s="29"/>
      <c r="TJ491" s="29"/>
      <c r="TK491" s="29"/>
      <c r="TL491" s="29"/>
      <c r="TM491" s="29"/>
      <c r="TN491" s="29"/>
      <c r="TO491" s="29"/>
      <c r="TP491" s="29"/>
      <c r="TQ491" s="29"/>
      <c r="TR491" s="29"/>
      <c r="TS491" s="29"/>
      <c r="TT491" s="29"/>
      <c r="TU491" s="29"/>
      <c r="TV491" s="29"/>
      <c r="TW491" s="29"/>
      <c r="TX491" s="29"/>
      <c r="TY491" s="29"/>
      <c r="TZ491" s="29"/>
      <c r="UA491" s="29"/>
      <c r="UB491" s="29"/>
      <c r="UC491" s="29"/>
      <c r="UD491" s="29"/>
      <c r="UE491" s="29"/>
      <c r="UF491" s="29"/>
      <c r="UG491" s="29"/>
      <c r="UH491" s="29"/>
      <c r="UI491" s="29"/>
      <c r="UJ491" s="29"/>
      <c r="UK491" s="29"/>
      <c r="UL491" s="29"/>
      <c r="UM491" s="29"/>
      <c r="UN491" s="29"/>
      <c r="UO491" s="29"/>
      <c r="UP491" s="29"/>
      <c r="UQ491" s="29"/>
      <c r="UR491" s="29"/>
      <c r="US491" s="29"/>
      <c r="UT491" s="29"/>
      <c r="UU491" s="29"/>
      <c r="UV491" s="29"/>
      <c r="UW491" s="29"/>
      <c r="UX491" s="29"/>
      <c r="UY491" s="29"/>
      <c r="UZ491" s="29"/>
      <c r="VA491" s="29"/>
      <c r="VB491" s="29"/>
      <c r="VC491" s="29"/>
      <c r="VD491" s="29"/>
      <c r="VE491" s="29"/>
      <c r="VF491" s="29"/>
      <c r="VG491" s="29"/>
      <c r="VH491" s="29"/>
      <c r="VI491" s="29"/>
      <c r="VJ491" s="29"/>
      <c r="VK491" s="29"/>
      <c r="VL491" s="29"/>
      <c r="VM491" s="29"/>
      <c r="VN491" s="29"/>
      <c r="VO491" s="29"/>
      <c r="VP491" s="29"/>
      <c r="VQ491" s="29"/>
      <c r="VR491" s="29"/>
      <c r="VS491" s="29"/>
      <c r="VT491" s="29"/>
      <c r="VU491" s="29"/>
    </row>
    <row r="492" spans="1:593" s="30" customFormat="1" ht="15.75" customHeight="1" x14ac:dyDescent="0.2">
      <c r="A492" s="25" t="s">
        <v>103</v>
      </c>
      <c r="B492" s="41" t="s">
        <v>1370</v>
      </c>
      <c r="C492" s="26" t="s">
        <v>105</v>
      </c>
      <c r="D492" s="24" t="s">
        <v>204</v>
      </c>
      <c r="E492" s="24" t="s">
        <v>1211</v>
      </c>
      <c r="F492" s="31">
        <v>37062</v>
      </c>
      <c r="G492" s="24" t="s">
        <v>1212</v>
      </c>
      <c r="H492" s="24" t="s">
        <v>269</v>
      </c>
      <c r="I492" s="24">
        <v>3</v>
      </c>
      <c r="J492" s="24" t="s">
        <v>1213</v>
      </c>
      <c r="K492" s="24" t="s">
        <v>1214</v>
      </c>
      <c r="L492" s="27">
        <v>999797400</v>
      </c>
      <c r="M492" s="28" t="s">
        <v>112</v>
      </c>
      <c r="N492" s="28"/>
      <c r="O492" s="27"/>
      <c r="P492" s="27"/>
      <c r="Q492" s="33">
        <f t="shared" si="35"/>
        <v>76.039999999999992</v>
      </c>
      <c r="R492" s="34">
        <f t="shared" si="36"/>
        <v>13</v>
      </c>
      <c r="S492" s="28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7"/>
      <c r="BT492" s="27"/>
      <c r="BU492" s="27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>
        <v>36.04</v>
      </c>
      <c r="DB492" s="29"/>
      <c r="DC492" s="29"/>
      <c r="DD492" s="29"/>
      <c r="DE492" s="29"/>
      <c r="DF492" s="29"/>
      <c r="DG492" s="29"/>
      <c r="DH492" s="29"/>
      <c r="DI492" s="29"/>
      <c r="DJ492" s="29"/>
      <c r="DK492" s="29">
        <v>40</v>
      </c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  <c r="QN492" s="29"/>
      <c r="QO492" s="29"/>
      <c r="QP492" s="29"/>
      <c r="QQ492" s="29"/>
      <c r="QR492" s="29"/>
      <c r="QS492" s="29"/>
      <c r="QT492" s="29"/>
      <c r="QU492" s="29"/>
      <c r="QV492" s="29"/>
      <c r="QW492" s="29"/>
      <c r="QX492" s="29"/>
      <c r="QY492" s="29"/>
      <c r="QZ492" s="29"/>
      <c r="RA492" s="29"/>
      <c r="RB492" s="29"/>
      <c r="RC492" s="29"/>
      <c r="RD492" s="29"/>
      <c r="RE492" s="29"/>
      <c r="RF492" s="29"/>
      <c r="RG492" s="29"/>
      <c r="RH492" s="29"/>
      <c r="RI492" s="29"/>
      <c r="RJ492" s="29"/>
      <c r="RK492" s="29"/>
      <c r="RL492" s="29"/>
      <c r="RM492" s="29"/>
      <c r="RN492" s="29"/>
      <c r="RO492" s="29"/>
      <c r="RP492" s="29"/>
      <c r="RQ492" s="29"/>
      <c r="RR492" s="29"/>
      <c r="RS492" s="29"/>
      <c r="RT492" s="29"/>
      <c r="RU492" s="29"/>
      <c r="RV492" s="29"/>
      <c r="RW492" s="29"/>
      <c r="RX492" s="29"/>
      <c r="RY492" s="29"/>
      <c r="RZ492" s="29"/>
      <c r="SA492" s="29"/>
      <c r="SB492" s="29"/>
      <c r="SC492" s="29"/>
      <c r="SD492" s="29"/>
      <c r="SE492" s="29"/>
      <c r="SF492" s="29"/>
      <c r="SG492" s="29"/>
      <c r="SH492" s="29"/>
      <c r="SI492" s="29"/>
      <c r="SJ492" s="29"/>
      <c r="SK492" s="29"/>
      <c r="SL492" s="29"/>
      <c r="SM492" s="29"/>
      <c r="SN492" s="29"/>
      <c r="SO492" s="29"/>
      <c r="SP492" s="29"/>
      <c r="SQ492" s="29"/>
      <c r="SR492" s="29"/>
      <c r="SS492" s="29"/>
      <c r="ST492" s="29"/>
      <c r="SU492" s="29"/>
      <c r="SV492" s="29"/>
      <c r="SW492" s="29"/>
      <c r="SX492" s="29"/>
      <c r="SY492" s="29"/>
      <c r="SZ492" s="29"/>
      <c r="TA492" s="29"/>
      <c r="TB492" s="29"/>
      <c r="TC492" s="29"/>
      <c r="TD492" s="29"/>
      <c r="TE492" s="29"/>
      <c r="TF492" s="29"/>
      <c r="TG492" s="29"/>
      <c r="TH492" s="29"/>
      <c r="TI492" s="29"/>
      <c r="TJ492" s="29"/>
      <c r="TK492" s="29"/>
      <c r="TL492" s="29"/>
      <c r="TM492" s="29"/>
      <c r="TN492" s="29"/>
      <c r="TO492" s="29"/>
      <c r="TP492" s="29"/>
      <c r="TQ492" s="29"/>
      <c r="TR492" s="29"/>
      <c r="TS492" s="29"/>
      <c r="TT492" s="29"/>
      <c r="TU492" s="29"/>
      <c r="TV492" s="29"/>
      <c r="TW492" s="29"/>
      <c r="TX492" s="29"/>
      <c r="TY492" s="29"/>
      <c r="TZ492" s="29"/>
      <c r="UA492" s="29"/>
      <c r="UB492" s="29"/>
      <c r="UC492" s="29"/>
      <c r="UD492" s="29"/>
      <c r="UE492" s="29"/>
      <c r="UF492" s="29"/>
      <c r="UG492" s="29"/>
      <c r="UH492" s="29"/>
      <c r="UI492" s="29"/>
      <c r="UJ492" s="29"/>
      <c r="UK492" s="29"/>
      <c r="UL492" s="29"/>
      <c r="UM492" s="29"/>
      <c r="UN492" s="29"/>
      <c r="UO492" s="29"/>
      <c r="UP492" s="29"/>
      <c r="UQ492" s="29"/>
      <c r="UR492" s="29"/>
      <c r="US492" s="29"/>
      <c r="UT492" s="29"/>
      <c r="UU492" s="29"/>
      <c r="UV492" s="29"/>
      <c r="UW492" s="29"/>
      <c r="UX492" s="29"/>
      <c r="UY492" s="29"/>
      <c r="UZ492" s="29"/>
      <c r="VA492" s="29"/>
      <c r="VB492" s="29"/>
      <c r="VC492" s="29"/>
      <c r="VD492" s="29"/>
      <c r="VE492" s="29"/>
      <c r="VF492" s="29"/>
      <c r="VG492" s="29"/>
      <c r="VH492" s="29"/>
      <c r="VI492" s="29"/>
      <c r="VJ492" s="29"/>
      <c r="VK492" s="29"/>
      <c r="VL492" s="29"/>
      <c r="VM492" s="29"/>
      <c r="VN492" s="29"/>
      <c r="VO492" s="29"/>
      <c r="VP492" s="29"/>
      <c r="VQ492" s="29"/>
      <c r="VR492" s="29"/>
      <c r="VS492" s="29"/>
      <c r="VT492" s="29"/>
      <c r="VU492" s="29"/>
    </row>
    <row r="493" spans="1:593" s="30" customFormat="1" ht="15.75" customHeight="1" x14ac:dyDescent="0.2">
      <c r="A493" s="25" t="s">
        <v>103</v>
      </c>
      <c r="B493" s="41" t="s">
        <v>1370</v>
      </c>
      <c r="C493" s="26" t="s">
        <v>105</v>
      </c>
      <c r="D493" s="24" t="s">
        <v>460</v>
      </c>
      <c r="E493" s="24" t="s">
        <v>1199</v>
      </c>
      <c r="F493" s="24"/>
      <c r="G493" s="24" t="s">
        <v>1200</v>
      </c>
      <c r="H493" s="24" t="s">
        <v>116</v>
      </c>
      <c r="I493" s="25">
        <v>2</v>
      </c>
      <c r="J493" s="24" t="s">
        <v>1201</v>
      </c>
      <c r="K493" s="24" t="s">
        <v>1202</v>
      </c>
      <c r="L493" s="27">
        <v>999834525</v>
      </c>
      <c r="M493" s="28" t="s">
        <v>112</v>
      </c>
      <c r="N493" s="28"/>
      <c r="O493" s="27"/>
      <c r="P493" s="27"/>
      <c r="Q493" s="33">
        <f t="shared" si="35"/>
        <v>66.66</v>
      </c>
      <c r="R493" s="34">
        <f t="shared" si="36"/>
        <v>14</v>
      </c>
      <c r="S493" s="28"/>
      <c r="T493" s="29"/>
      <c r="U493" s="29"/>
      <c r="V493" s="29"/>
      <c r="W493" s="27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>
        <v>60</v>
      </c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>
        <v>6.66</v>
      </c>
      <c r="BK493" s="29"/>
      <c r="BL493" s="29"/>
      <c r="BM493" s="29"/>
      <c r="BN493" s="29"/>
      <c r="BO493" s="29"/>
      <c r="BP493" s="29"/>
      <c r="BQ493" s="29"/>
      <c r="BR493" s="29"/>
      <c r="BS493" s="27"/>
      <c r="BT493" s="27"/>
      <c r="BU493" s="27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  <c r="QN493" s="29"/>
      <c r="QO493" s="29"/>
      <c r="QP493" s="29"/>
      <c r="QQ493" s="29"/>
      <c r="QR493" s="29"/>
      <c r="QS493" s="29"/>
      <c r="QT493" s="29"/>
      <c r="QU493" s="29"/>
      <c r="QV493" s="29"/>
      <c r="QW493" s="29"/>
      <c r="QX493" s="29"/>
      <c r="QY493" s="29"/>
      <c r="QZ493" s="29"/>
      <c r="RA493" s="29"/>
      <c r="RB493" s="29"/>
      <c r="RC493" s="29"/>
      <c r="RD493" s="29"/>
      <c r="RE493" s="29"/>
      <c r="RF493" s="29"/>
      <c r="RG493" s="29"/>
      <c r="RH493" s="29"/>
      <c r="RI493" s="29"/>
      <c r="RJ493" s="29"/>
      <c r="RK493" s="29"/>
      <c r="RL493" s="29"/>
      <c r="RM493" s="29"/>
      <c r="RN493" s="29"/>
      <c r="RO493" s="29"/>
      <c r="RP493" s="29"/>
      <c r="RQ493" s="29"/>
      <c r="RR493" s="29"/>
      <c r="RS493" s="29"/>
      <c r="RT493" s="29"/>
      <c r="RU493" s="29"/>
      <c r="RV493" s="29"/>
      <c r="RW493" s="29"/>
      <c r="RX493" s="29"/>
      <c r="RY493" s="29"/>
      <c r="RZ493" s="29"/>
      <c r="SA493" s="29"/>
      <c r="SB493" s="29"/>
      <c r="SC493" s="29"/>
      <c r="SD493" s="29"/>
      <c r="SE493" s="29"/>
      <c r="SF493" s="29"/>
      <c r="SG493" s="29"/>
      <c r="SH493" s="29"/>
      <c r="SI493" s="29"/>
      <c r="SJ493" s="29"/>
      <c r="SK493" s="29"/>
      <c r="SL493" s="29"/>
      <c r="SM493" s="29"/>
      <c r="SN493" s="29"/>
      <c r="SO493" s="29"/>
      <c r="SP493" s="29"/>
      <c r="SQ493" s="29"/>
      <c r="SR493" s="29"/>
      <c r="SS493" s="29"/>
      <c r="ST493" s="29"/>
      <c r="SU493" s="29"/>
      <c r="SV493" s="29"/>
      <c r="SW493" s="29"/>
      <c r="SX493" s="29"/>
      <c r="SY493" s="29"/>
      <c r="SZ493" s="29"/>
      <c r="TA493" s="29"/>
      <c r="TB493" s="29"/>
      <c r="TC493" s="29"/>
      <c r="TD493" s="29"/>
      <c r="TE493" s="29"/>
      <c r="TF493" s="29"/>
      <c r="TG493" s="29"/>
      <c r="TH493" s="29"/>
      <c r="TI493" s="29"/>
      <c r="TJ493" s="29"/>
      <c r="TK493" s="29"/>
      <c r="TL493" s="29"/>
      <c r="TM493" s="29"/>
      <c r="TN493" s="29"/>
      <c r="TO493" s="29"/>
      <c r="TP493" s="29"/>
      <c r="TQ493" s="29"/>
      <c r="TR493" s="29"/>
      <c r="TS493" s="29"/>
      <c r="TT493" s="29"/>
      <c r="TU493" s="29"/>
      <c r="TV493" s="29"/>
      <c r="TW493" s="29"/>
      <c r="TX493" s="29"/>
      <c r="TY493" s="29"/>
      <c r="TZ493" s="29"/>
      <c r="UA493" s="29"/>
      <c r="UB493" s="29"/>
      <c r="UC493" s="29"/>
      <c r="UD493" s="29"/>
      <c r="UE493" s="29"/>
      <c r="UF493" s="29"/>
      <c r="UG493" s="29"/>
      <c r="UH493" s="29"/>
      <c r="UI493" s="29"/>
      <c r="UJ493" s="29"/>
      <c r="UK493" s="29"/>
      <c r="UL493" s="29"/>
      <c r="UM493" s="29"/>
      <c r="UN493" s="29"/>
      <c r="UO493" s="29"/>
      <c r="UP493" s="29"/>
      <c r="UQ493" s="29"/>
      <c r="UR493" s="29"/>
      <c r="US493" s="29"/>
      <c r="UT493" s="29"/>
      <c r="UU493" s="29"/>
      <c r="UV493" s="29"/>
      <c r="UW493" s="29"/>
      <c r="UX493" s="29"/>
      <c r="UY493" s="29"/>
      <c r="UZ493" s="29"/>
      <c r="VA493" s="29"/>
      <c r="VB493" s="29"/>
      <c r="VC493" s="29"/>
      <c r="VD493" s="29"/>
      <c r="VE493" s="29"/>
      <c r="VF493" s="29"/>
      <c r="VG493" s="29"/>
      <c r="VH493" s="29"/>
      <c r="VI493" s="29"/>
      <c r="VJ493" s="29"/>
      <c r="VK493" s="29"/>
      <c r="VL493" s="29"/>
      <c r="VM493" s="29"/>
      <c r="VN493" s="29"/>
      <c r="VO493" s="29"/>
      <c r="VP493" s="29"/>
      <c r="VQ493" s="29"/>
      <c r="VR493" s="29"/>
      <c r="VS493" s="29"/>
      <c r="VT493" s="29"/>
      <c r="VU493" s="29"/>
    </row>
    <row r="494" spans="1:593" s="30" customFormat="1" ht="15.75" customHeight="1" x14ac:dyDescent="0.2">
      <c r="A494" s="25" t="s">
        <v>103</v>
      </c>
      <c r="B494" s="41" t="s">
        <v>1370</v>
      </c>
      <c r="C494" s="26" t="s">
        <v>105</v>
      </c>
      <c r="D494" s="24" t="s">
        <v>978</v>
      </c>
      <c r="E494" s="24" t="s">
        <v>979</v>
      </c>
      <c r="F494" s="24"/>
      <c r="G494" s="24" t="s">
        <v>980</v>
      </c>
      <c r="H494" s="24" t="s">
        <v>122</v>
      </c>
      <c r="I494" s="24">
        <v>4</v>
      </c>
      <c r="J494" s="24" t="s">
        <v>981</v>
      </c>
      <c r="K494" s="24" t="s">
        <v>1157</v>
      </c>
      <c r="L494" s="27">
        <v>999889960</v>
      </c>
      <c r="M494" s="28" t="s">
        <v>112</v>
      </c>
      <c r="N494" s="28" t="b">
        <v>1</v>
      </c>
      <c r="O494" s="27"/>
      <c r="P494" s="27"/>
      <c r="Q494" s="33">
        <f t="shared" si="35"/>
        <v>66.599999999999994</v>
      </c>
      <c r="R494" s="34">
        <f t="shared" si="36"/>
        <v>15</v>
      </c>
      <c r="S494" s="28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>
        <v>66.599999999999994</v>
      </c>
      <c r="BJ494" s="29"/>
      <c r="BK494" s="29"/>
      <c r="BL494" s="29"/>
      <c r="BM494" s="29"/>
      <c r="BN494" s="29"/>
      <c r="BO494" s="29"/>
      <c r="BP494" s="29"/>
      <c r="BQ494" s="29"/>
      <c r="BR494" s="29"/>
      <c r="BS494" s="27"/>
      <c r="BT494" s="27"/>
      <c r="BU494" s="27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  <c r="QN494" s="29"/>
      <c r="QO494" s="29"/>
      <c r="QP494" s="29"/>
      <c r="QQ494" s="29"/>
      <c r="QR494" s="29"/>
      <c r="QS494" s="29"/>
      <c r="QT494" s="29"/>
      <c r="QU494" s="29"/>
      <c r="QV494" s="29"/>
      <c r="QW494" s="29"/>
      <c r="QX494" s="29"/>
      <c r="QY494" s="29"/>
      <c r="QZ494" s="29"/>
      <c r="RA494" s="29"/>
      <c r="RB494" s="29"/>
      <c r="RC494" s="29"/>
      <c r="RD494" s="29"/>
      <c r="RE494" s="29"/>
      <c r="RF494" s="29"/>
      <c r="RG494" s="29"/>
      <c r="RH494" s="29"/>
      <c r="RI494" s="29"/>
      <c r="RJ494" s="29"/>
      <c r="RK494" s="29"/>
      <c r="RL494" s="29"/>
      <c r="RM494" s="29"/>
      <c r="RN494" s="29"/>
      <c r="RO494" s="29"/>
      <c r="RP494" s="29"/>
      <c r="RQ494" s="29"/>
      <c r="RR494" s="29"/>
      <c r="RS494" s="29"/>
      <c r="RT494" s="29"/>
      <c r="RU494" s="29"/>
      <c r="RV494" s="29"/>
      <c r="RW494" s="29"/>
      <c r="RX494" s="29"/>
      <c r="RY494" s="29"/>
      <c r="RZ494" s="29"/>
      <c r="SA494" s="29"/>
      <c r="SB494" s="29"/>
      <c r="SC494" s="29"/>
      <c r="SD494" s="29"/>
      <c r="SE494" s="29"/>
      <c r="SF494" s="29"/>
      <c r="SG494" s="29"/>
      <c r="SH494" s="29"/>
      <c r="SI494" s="29"/>
      <c r="SJ494" s="29"/>
      <c r="SK494" s="29"/>
      <c r="SL494" s="29"/>
      <c r="SM494" s="29"/>
      <c r="SN494" s="29"/>
      <c r="SO494" s="29"/>
      <c r="SP494" s="29"/>
      <c r="SQ494" s="29"/>
      <c r="SR494" s="29"/>
      <c r="SS494" s="29"/>
      <c r="ST494" s="29"/>
      <c r="SU494" s="29"/>
      <c r="SV494" s="29"/>
      <c r="SW494" s="29"/>
      <c r="SX494" s="29"/>
      <c r="SY494" s="29"/>
      <c r="SZ494" s="29"/>
      <c r="TA494" s="29"/>
      <c r="TB494" s="29"/>
      <c r="TC494" s="29"/>
      <c r="TD494" s="29"/>
      <c r="TE494" s="29"/>
      <c r="TF494" s="29"/>
      <c r="TG494" s="29"/>
      <c r="TH494" s="29"/>
      <c r="TI494" s="29"/>
      <c r="TJ494" s="29"/>
      <c r="TK494" s="29"/>
      <c r="TL494" s="29"/>
      <c r="TM494" s="29"/>
      <c r="TN494" s="29"/>
      <c r="TO494" s="29"/>
      <c r="TP494" s="29"/>
      <c r="TQ494" s="29"/>
      <c r="TR494" s="29"/>
      <c r="TS494" s="29"/>
      <c r="TT494" s="29"/>
      <c r="TU494" s="29"/>
      <c r="TV494" s="29"/>
      <c r="TW494" s="29"/>
      <c r="TX494" s="29"/>
      <c r="TY494" s="29"/>
      <c r="TZ494" s="29"/>
      <c r="UA494" s="29"/>
      <c r="UB494" s="29"/>
      <c r="UC494" s="29"/>
      <c r="UD494" s="29"/>
      <c r="UE494" s="29"/>
      <c r="UF494" s="29"/>
      <c r="UG494" s="29"/>
      <c r="UH494" s="29"/>
      <c r="UI494" s="29"/>
      <c r="UJ494" s="29"/>
      <c r="UK494" s="29"/>
      <c r="UL494" s="29"/>
      <c r="UM494" s="29"/>
      <c r="UN494" s="29"/>
      <c r="UO494" s="29"/>
      <c r="UP494" s="29"/>
      <c r="UQ494" s="29"/>
      <c r="UR494" s="29"/>
      <c r="US494" s="29"/>
      <c r="UT494" s="29"/>
      <c r="UU494" s="29"/>
      <c r="UV494" s="29"/>
      <c r="UW494" s="29"/>
      <c r="UX494" s="29"/>
      <c r="UY494" s="29"/>
      <c r="UZ494" s="29"/>
      <c r="VA494" s="29"/>
      <c r="VB494" s="29"/>
      <c r="VC494" s="29"/>
      <c r="VD494" s="29"/>
      <c r="VE494" s="29"/>
      <c r="VF494" s="29"/>
      <c r="VG494" s="29"/>
      <c r="VH494" s="29"/>
      <c r="VI494" s="29"/>
      <c r="VJ494" s="29"/>
      <c r="VK494" s="29"/>
      <c r="VL494" s="29"/>
      <c r="VM494" s="29"/>
      <c r="VN494" s="29"/>
      <c r="VO494" s="29"/>
      <c r="VP494" s="29"/>
      <c r="VQ494" s="29"/>
      <c r="VR494" s="29"/>
      <c r="VS494" s="29"/>
      <c r="VT494" s="29"/>
      <c r="VU494" s="29"/>
    </row>
    <row r="495" spans="1:593" s="30" customFormat="1" ht="15.75" customHeight="1" x14ac:dyDescent="0.2">
      <c r="A495" s="25" t="s">
        <v>103</v>
      </c>
      <c r="B495" s="41" t="s">
        <v>1370</v>
      </c>
      <c r="C495" s="26" t="s">
        <v>105</v>
      </c>
      <c r="D495" s="24" t="s">
        <v>1147</v>
      </c>
      <c r="E495" s="24" t="s">
        <v>1148</v>
      </c>
      <c r="Q495" s="33">
        <f t="shared" si="35"/>
        <v>63.6</v>
      </c>
      <c r="R495" s="34">
        <f t="shared" si="36"/>
        <v>16</v>
      </c>
      <c r="S495" s="28"/>
      <c r="T495" s="29"/>
      <c r="U495" s="29"/>
      <c r="V495" s="29"/>
      <c r="W495" s="27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7"/>
      <c r="BT495" s="27"/>
      <c r="BU495" s="27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>
        <v>63.6</v>
      </c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</row>
    <row r="496" spans="1:593" s="30" customFormat="1" ht="15.75" customHeight="1" x14ac:dyDescent="0.2">
      <c r="A496" s="25" t="s">
        <v>103</v>
      </c>
      <c r="B496" s="41" t="s">
        <v>1370</v>
      </c>
      <c r="C496" s="26" t="s">
        <v>105</v>
      </c>
      <c r="D496" s="24" t="s">
        <v>1204</v>
      </c>
      <c r="E496" s="24" t="s">
        <v>1205</v>
      </c>
      <c r="F496" s="31">
        <v>37385</v>
      </c>
      <c r="G496" s="24" t="s">
        <v>1206</v>
      </c>
      <c r="H496" s="24" t="s">
        <v>109</v>
      </c>
      <c r="I496" s="24">
        <v>6</v>
      </c>
      <c r="J496" s="24" t="s">
        <v>525</v>
      </c>
      <c r="K496" s="24" t="s">
        <v>163</v>
      </c>
      <c r="L496" s="27">
        <v>999879928</v>
      </c>
      <c r="M496" s="28" t="s">
        <v>112</v>
      </c>
      <c r="N496" s="28"/>
      <c r="O496" s="27"/>
      <c r="P496" s="27"/>
      <c r="Q496" s="33">
        <f>17 + SUM(AO496:ED496)</f>
        <v>63.35</v>
      </c>
      <c r="R496" s="34">
        <f t="shared" si="36"/>
        <v>17</v>
      </c>
      <c r="S496" s="28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7"/>
      <c r="BT496" s="27"/>
      <c r="BU496" s="27"/>
      <c r="BV496" s="29"/>
      <c r="BW496" s="29"/>
      <c r="BX496" s="29"/>
      <c r="BY496" s="29"/>
      <c r="BZ496" s="29"/>
      <c r="CA496" s="29"/>
      <c r="CB496" s="29"/>
      <c r="CC496" s="29"/>
      <c r="CD496" s="29">
        <v>46.35</v>
      </c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  <c r="QN496" s="29"/>
      <c r="QO496" s="29"/>
      <c r="QP496" s="29"/>
      <c r="QQ496" s="29"/>
      <c r="QR496" s="29"/>
      <c r="QS496" s="29"/>
      <c r="QT496" s="29"/>
      <c r="QU496" s="29"/>
      <c r="QV496" s="29"/>
      <c r="QW496" s="29"/>
      <c r="QX496" s="29"/>
      <c r="QY496" s="29"/>
      <c r="QZ496" s="29"/>
      <c r="RA496" s="29"/>
      <c r="RB496" s="29"/>
      <c r="RC496" s="29"/>
      <c r="RD496" s="29"/>
      <c r="RE496" s="29"/>
      <c r="RF496" s="29"/>
      <c r="RG496" s="29"/>
      <c r="RH496" s="29"/>
      <c r="RI496" s="29"/>
      <c r="RJ496" s="29"/>
      <c r="RK496" s="29"/>
      <c r="RL496" s="29"/>
      <c r="RM496" s="29"/>
      <c r="RN496" s="29"/>
      <c r="RO496" s="29"/>
      <c r="RP496" s="29"/>
      <c r="RQ496" s="29"/>
      <c r="RR496" s="29"/>
      <c r="RS496" s="29"/>
      <c r="RT496" s="29"/>
      <c r="RU496" s="29"/>
      <c r="RV496" s="29"/>
      <c r="RW496" s="29"/>
      <c r="RX496" s="29"/>
      <c r="RY496" s="29"/>
      <c r="RZ496" s="29"/>
      <c r="SA496" s="29"/>
      <c r="SB496" s="29"/>
      <c r="SC496" s="29"/>
      <c r="SD496" s="29"/>
      <c r="SE496" s="29"/>
      <c r="SF496" s="29"/>
      <c r="SG496" s="29"/>
      <c r="SH496" s="29"/>
      <c r="SI496" s="29"/>
      <c r="SJ496" s="29"/>
      <c r="SK496" s="29"/>
      <c r="SL496" s="29"/>
      <c r="SM496" s="29"/>
      <c r="SN496" s="29"/>
      <c r="SO496" s="29"/>
      <c r="SP496" s="29"/>
      <c r="SQ496" s="29"/>
      <c r="SR496" s="29"/>
      <c r="SS496" s="29"/>
      <c r="ST496" s="29"/>
      <c r="SU496" s="29"/>
      <c r="SV496" s="29"/>
      <c r="SW496" s="29"/>
      <c r="SX496" s="29"/>
      <c r="SY496" s="29"/>
      <c r="SZ496" s="29"/>
      <c r="TA496" s="29"/>
      <c r="TB496" s="29"/>
      <c r="TC496" s="29"/>
      <c r="TD496" s="29"/>
      <c r="TE496" s="29"/>
      <c r="TF496" s="29"/>
      <c r="TG496" s="29"/>
      <c r="TH496" s="29"/>
      <c r="TI496" s="29"/>
      <c r="TJ496" s="29"/>
      <c r="TK496" s="29"/>
      <c r="TL496" s="29"/>
      <c r="TM496" s="29"/>
      <c r="TN496" s="29"/>
      <c r="TO496" s="29"/>
      <c r="TP496" s="29"/>
      <c r="TQ496" s="29"/>
      <c r="TR496" s="29"/>
      <c r="TS496" s="29"/>
      <c r="TT496" s="29"/>
      <c r="TU496" s="29"/>
      <c r="TV496" s="29"/>
      <c r="TW496" s="29"/>
      <c r="TX496" s="29"/>
      <c r="TY496" s="29"/>
      <c r="TZ496" s="29"/>
      <c r="UA496" s="29"/>
      <c r="UB496" s="29"/>
      <c r="UC496" s="29"/>
      <c r="UD496" s="29"/>
      <c r="UE496" s="29"/>
      <c r="UF496" s="29"/>
      <c r="UG496" s="29"/>
      <c r="UH496" s="29"/>
      <c r="UI496" s="29"/>
      <c r="UJ496" s="29"/>
      <c r="UK496" s="29"/>
      <c r="UL496" s="29"/>
      <c r="UM496" s="29"/>
      <c r="UN496" s="29"/>
      <c r="UO496" s="29"/>
      <c r="UP496" s="29"/>
      <c r="UQ496" s="29"/>
      <c r="UR496" s="29"/>
      <c r="US496" s="29"/>
      <c r="UT496" s="29"/>
      <c r="UU496" s="29"/>
      <c r="UV496" s="29"/>
      <c r="UW496" s="29"/>
      <c r="UX496" s="29"/>
      <c r="UY496" s="29"/>
      <c r="UZ496" s="29"/>
      <c r="VA496" s="29"/>
      <c r="VB496" s="29"/>
      <c r="VC496" s="29"/>
      <c r="VD496" s="29"/>
      <c r="VE496" s="29"/>
      <c r="VF496" s="29"/>
      <c r="VG496" s="29"/>
      <c r="VH496" s="29"/>
      <c r="VI496" s="29"/>
      <c r="VJ496" s="29"/>
      <c r="VK496" s="29"/>
      <c r="VL496" s="29"/>
      <c r="VM496" s="29"/>
      <c r="VN496" s="29"/>
      <c r="VO496" s="29"/>
      <c r="VP496" s="29"/>
      <c r="VQ496" s="29"/>
      <c r="VR496" s="29"/>
      <c r="VS496" s="29"/>
      <c r="VT496" s="29"/>
      <c r="VU496" s="29"/>
    </row>
    <row r="497" spans="1:593" s="30" customFormat="1" ht="15.75" customHeight="1" x14ac:dyDescent="0.2">
      <c r="A497" s="49" t="s">
        <v>103</v>
      </c>
      <c r="B497" s="41" t="s">
        <v>1370</v>
      </c>
      <c r="C497" s="50" t="s">
        <v>105</v>
      </c>
      <c r="D497" s="24" t="s">
        <v>1393</v>
      </c>
      <c r="E497" s="24" t="s">
        <v>1394</v>
      </c>
      <c r="F497" s="31"/>
      <c r="G497" s="24"/>
      <c r="H497" s="24"/>
      <c r="I497" s="24"/>
      <c r="J497" s="24"/>
      <c r="K497" s="24"/>
      <c r="L497" s="27"/>
      <c r="M497" s="28"/>
      <c r="N497" s="28"/>
      <c r="O497" s="27"/>
      <c r="P497" s="27"/>
      <c r="Q497" s="33">
        <f t="shared" ref="Q497:Q519" si="37">SUM(T497:ED497)</f>
        <v>60.6</v>
      </c>
      <c r="R497" s="34">
        <f t="shared" si="36"/>
        <v>18</v>
      </c>
      <c r="S497" s="28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>
        <v>60.6</v>
      </c>
      <c r="BM497" s="29"/>
      <c r="BN497" s="29"/>
      <c r="BO497" s="29"/>
      <c r="BP497" s="29"/>
      <c r="BQ497" s="29"/>
      <c r="BR497" s="29"/>
      <c r="BS497" s="27"/>
      <c r="BT497" s="27"/>
      <c r="BU497" s="27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  <c r="QN497" s="29"/>
      <c r="QO497" s="29"/>
      <c r="QP497" s="29"/>
      <c r="QQ497" s="29"/>
      <c r="QR497" s="29"/>
      <c r="QS497" s="29"/>
      <c r="QT497" s="29"/>
      <c r="QU497" s="29"/>
      <c r="QV497" s="29"/>
      <c r="QW497" s="29"/>
      <c r="QX497" s="29"/>
      <c r="QY497" s="29"/>
      <c r="QZ497" s="29"/>
      <c r="RA497" s="29"/>
      <c r="RB497" s="29"/>
      <c r="RC497" s="29"/>
      <c r="RD497" s="29"/>
      <c r="RE497" s="29"/>
      <c r="RF497" s="29"/>
      <c r="RG497" s="29"/>
      <c r="RH497" s="29"/>
      <c r="RI497" s="29"/>
      <c r="RJ497" s="29"/>
      <c r="RK497" s="29"/>
      <c r="RL497" s="29"/>
      <c r="RM497" s="29"/>
      <c r="RN497" s="29"/>
      <c r="RO497" s="29"/>
      <c r="RP497" s="29"/>
      <c r="RQ497" s="29"/>
      <c r="RR497" s="29"/>
      <c r="RS497" s="29"/>
      <c r="RT497" s="29"/>
      <c r="RU497" s="29"/>
      <c r="RV497" s="29"/>
      <c r="RW497" s="29"/>
      <c r="RX497" s="29"/>
      <c r="RY497" s="29"/>
      <c r="RZ497" s="29"/>
      <c r="SA497" s="29"/>
      <c r="SB497" s="29"/>
      <c r="SC497" s="29"/>
      <c r="SD497" s="29"/>
      <c r="SE497" s="29"/>
      <c r="SF497" s="29"/>
      <c r="SG497" s="29"/>
      <c r="SH497" s="29"/>
      <c r="SI497" s="29"/>
      <c r="SJ497" s="29"/>
      <c r="SK497" s="29"/>
      <c r="SL497" s="29"/>
      <c r="SM497" s="29"/>
      <c r="SN497" s="29"/>
      <c r="SO497" s="29"/>
      <c r="SP497" s="29"/>
      <c r="SQ497" s="29"/>
      <c r="SR497" s="29"/>
      <c r="SS497" s="29"/>
      <c r="ST497" s="29"/>
      <c r="SU497" s="29"/>
      <c r="SV497" s="29"/>
      <c r="SW497" s="29"/>
      <c r="SX497" s="29"/>
      <c r="SY497" s="29"/>
      <c r="SZ497" s="29"/>
      <c r="TA497" s="29"/>
      <c r="TB497" s="29"/>
      <c r="TC497" s="29"/>
      <c r="TD497" s="29"/>
      <c r="TE497" s="29"/>
      <c r="TF497" s="29"/>
      <c r="TG497" s="29"/>
      <c r="TH497" s="29"/>
      <c r="TI497" s="29"/>
      <c r="TJ497" s="29"/>
      <c r="TK497" s="29"/>
      <c r="TL497" s="29"/>
      <c r="TM497" s="29"/>
      <c r="TN497" s="29"/>
      <c r="TO497" s="29"/>
      <c r="TP497" s="29"/>
      <c r="TQ497" s="29"/>
      <c r="TR497" s="29"/>
      <c r="TS497" s="29"/>
      <c r="TT497" s="29"/>
      <c r="TU497" s="29"/>
      <c r="TV497" s="29"/>
      <c r="TW497" s="29"/>
      <c r="TX497" s="29"/>
      <c r="TY497" s="29"/>
      <c r="TZ497" s="29"/>
      <c r="UA497" s="29"/>
      <c r="UB497" s="29"/>
      <c r="UC497" s="29"/>
      <c r="UD497" s="29"/>
      <c r="UE497" s="29"/>
      <c r="UF497" s="29"/>
      <c r="UG497" s="29"/>
      <c r="UH497" s="29"/>
      <c r="UI497" s="29"/>
      <c r="UJ497" s="29"/>
      <c r="UK497" s="29"/>
      <c r="UL497" s="29"/>
      <c r="UM497" s="29"/>
      <c r="UN497" s="29"/>
      <c r="UO497" s="29"/>
      <c r="UP497" s="29"/>
      <c r="UQ497" s="29"/>
      <c r="UR497" s="29"/>
      <c r="US497" s="29"/>
      <c r="UT497" s="29"/>
      <c r="UU497" s="29"/>
      <c r="UV497" s="29"/>
      <c r="UW497" s="29"/>
      <c r="UX497" s="29"/>
      <c r="UY497" s="29"/>
      <c r="UZ497" s="29"/>
      <c r="VA497" s="29"/>
      <c r="VB497" s="29"/>
      <c r="VC497" s="29"/>
      <c r="VD497" s="29"/>
      <c r="VE497" s="29"/>
      <c r="VF497" s="29"/>
      <c r="VG497" s="29"/>
      <c r="VH497" s="29"/>
      <c r="VI497" s="29"/>
      <c r="VJ497" s="29"/>
      <c r="VK497" s="29"/>
      <c r="VL497" s="29"/>
      <c r="VM497" s="29"/>
      <c r="VN497" s="29"/>
      <c r="VO497" s="29"/>
      <c r="VP497" s="29"/>
      <c r="VQ497" s="29"/>
      <c r="VR497" s="29"/>
      <c r="VS497" s="29"/>
      <c r="VT497" s="29"/>
      <c r="VU497" s="29"/>
    </row>
    <row r="498" spans="1:593" s="30" customFormat="1" ht="15.75" customHeight="1" x14ac:dyDescent="0.2">
      <c r="A498" s="63" t="s">
        <v>203</v>
      </c>
      <c r="B498" s="64" t="s">
        <v>1370</v>
      </c>
      <c r="C498" s="62" t="s">
        <v>105</v>
      </c>
      <c r="D498" s="15" t="s">
        <v>1271</v>
      </c>
      <c r="E498" s="15" t="s">
        <v>1205</v>
      </c>
      <c r="F498" s="31"/>
      <c r="G498" s="24"/>
      <c r="H498" s="24"/>
      <c r="I498" s="24"/>
      <c r="J498" s="24"/>
      <c r="K498" s="24"/>
      <c r="L498" s="27"/>
      <c r="M498" s="28"/>
      <c r="N498" s="28"/>
      <c r="O498" s="27"/>
      <c r="P498" s="27"/>
      <c r="Q498" s="33">
        <f t="shared" si="37"/>
        <v>60</v>
      </c>
      <c r="R498" s="34">
        <f t="shared" si="36"/>
        <v>19</v>
      </c>
      <c r="S498" s="28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7"/>
      <c r="BT498" s="27"/>
      <c r="BU498" s="27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>
        <v>60</v>
      </c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  <c r="QN498" s="29"/>
      <c r="QO498" s="29"/>
      <c r="QP498" s="29"/>
      <c r="QQ498" s="29"/>
      <c r="QR498" s="29"/>
      <c r="QS498" s="29"/>
      <c r="QT498" s="29"/>
      <c r="QU498" s="29"/>
      <c r="QV498" s="29"/>
      <c r="QW498" s="29"/>
      <c r="QX498" s="29"/>
      <c r="QY498" s="29"/>
      <c r="QZ498" s="29"/>
      <c r="RA498" s="29"/>
      <c r="RB498" s="29"/>
      <c r="RC498" s="29"/>
      <c r="RD498" s="29"/>
      <c r="RE498" s="29"/>
      <c r="RF498" s="29"/>
      <c r="RG498" s="29"/>
      <c r="RH498" s="29"/>
      <c r="RI498" s="29"/>
      <c r="RJ498" s="29"/>
      <c r="RK498" s="29"/>
      <c r="RL498" s="29"/>
      <c r="RM498" s="29"/>
      <c r="RN498" s="29"/>
      <c r="RO498" s="29"/>
      <c r="RP498" s="29"/>
      <c r="RQ498" s="29"/>
      <c r="RR498" s="29"/>
      <c r="RS498" s="29"/>
      <c r="RT498" s="29"/>
      <c r="RU498" s="29"/>
      <c r="RV498" s="29"/>
      <c r="RW498" s="29"/>
      <c r="RX498" s="29"/>
      <c r="RY498" s="29"/>
      <c r="RZ498" s="29"/>
      <c r="SA498" s="29"/>
      <c r="SB498" s="29"/>
      <c r="SC498" s="29"/>
      <c r="SD498" s="29"/>
      <c r="SE498" s="29"/>
      <c r="SF498" s="29"/>
      <c r="SG498" s="29"/>
      <c r="SH498" s="29"/>
      <c r="SI498" s="29"/>
      <c r="SJ498" s="29"/>
      <c r="SK498" s="29"/>
      <c r="SL498" s="29"/>
      <c r="SM498" s="29"/>
      <c r="SN498" s="29"/>
      <c r="SO498" s="29"/>
      <c r="SP498" s="29"/>
      <c r="SQ498" s="29"/>
      <c r="SR498" s="29"/>
      <c r="SS498" s="29"/>
      <c r="ST498" s="29"/>
      <c r="SU498" s="29"/>
      <c r="SV498" s="29"/>
      <c r="SW498" s="29"/>
      <c r="SX498" s="29"/>
      <c r="SY498" s="29"/>
      <c r="SZ498" s="29"/>
      <c r="TA498" s="29"/>
      <c r="TB498" s="29"/>
      <c r="TC498" s="29"/>
      <c r="TD498" s="29"/>
      <c r="TE498" s="29"/>
      <c r="TF498" s="29"/>
      <c r="TG498" s="29"/>
      <c r="TH498" s="29"/>
      <c r="TI498" s="29"/>
      <c r="TJ498" s="29"/>
      <c r="TK498" s="29"/>
      <c r="TL498" s="29"/>
      <c r="TM498" s="29"/>
      <c r="TN498" s="29"/>
      <c r="TO498" s="29"/>
      <c r="TP498" s="29"/>
      <c r="TQ498" s="29"/>
      <c r="TR498" s="29"/>
      <c r="TS498" s="29"/>
      <c r="TT498" s="29"/>
      <c r="TU498" s="29"/>
      <c r="TV498" s="29"/>
      <c r="TW498" s="29"/>
      <c r="TX498" s="29"/>
      <c r="TY498" s="29"/>
      <c r="TZ498" s="29"/>
      <c r="UA498" s="29"/>
      <c r="UB498" s="29"/>
      <c r="UC498" s="29"/>
      <c r="UD498" s="29"/>
      <c r="UE498" s="29"/>
      <c r="UF498" s="29"/>
      <c r="UG498" s="29"/>
      <c r="UH498" s="29"/>
      <c r="UI498" s="29"/>
      <c r="UJ498" s="29"/>
      <c r="UK498" s="29"/>
      <c r="UL498" s="29"/>
      <c r="UM498" s="29"/>
      <c r="UN498" s="29"/>
      <c r="UO498" s="29"/>
      <c r="UP498" s="29"/>
      <c r="UQ498" s="29"/>
      <c r="UR498" s="29"/>
      <c r="US498" s="29"/>
      <c r="UT498" s="29"/>
      <c r="UU498" s="29"/>
      <c r="UV498" s="29"/>
      <c r="UW498" s="29"/>
      <c r="UX498" s="29"/>
      <c r="UY498" s="29"/>
      <c r="UZ498" s="29"/>
      <c r="VA498" s="29"/>
      <c r="VB498" s="29"/>
      <c r="VC498" s="29"/>
      <c r="VD498" s="29"/>
      <c r="VE498" s="29"/>
      <c r="VF498" s="29"/>
      <c r="VG498" s="29"/>
      <c r="VH498" s="29"/>
      <c r="VI498" s="29"/>
      <c r="VJ498" s="29"/>
      <c r="VK498" s="29"/>
      <c r="VL498" s="29"/>
      <c r="VM498" s="29"/>
      <c r="VN498" s="29"/>
      <c r="VO498" s="29"/>
      <c r="VP498" s="29"/>
      <c r="VQ498" s="29"/>
      <c r="VR498" s="29"/>
      <c r="VS498" s="29"/>
      <c r="VT498" s="29"/>
      <c r="VU498" s="29"/>
    </row>
    <row r="499" spans="1:593" s="30" customFormat="1" ht="15.75" customHeight="1" x14ac:dyDescent="0.2">
      <c r="A499" s="49" t="s">
        <v>103</v>
      </c>
      <c r="B499" s="41" t="s">
        <v>1370</v>
      </c>
      <c r="C499" s="50" t="s">
        <v>105</v>
      </c>
      <c r="D499" s="24" t="s">
        <v>1395</v>
      </c>
      <c r="E499" s="24" t="s">
        <v>1396</v>
      </c>
      <c r="F499" s="24"/>
      <c r="G499" s="24"/>
      <c r="H499" s="24"/>
      <c r="I499" s="24"/>
      <c r="J499" s="24"/>
      <c r="K499" s="24"/>
      <c r="L499" s="27"/>
      <c r="M499" s="28"/>
      <c r="N499" s="28"/>
      <c r="O499" s="27"/>
      <c r="P499" s="27"/>
      <c r="Q499" s="33">
        <f t="shared" si="37"/>
        <v>60</v>
      </c>
      <c r="R499" s="34">
        <f t="shared" si="36"/>
        <v>19</v>
      </c>
      <c r="S499" s="28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>
        <v>60</v>
      </c>
      <c r="BR499" s="29"/>
      <c r="BS499" s="27"/>
      <c r="BT499" s="27"/>
      <c r="BU499" s="27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</row>
    <row r="500" spans="1:593" s="30" customFormat="1" ht="15.75" customHeight="1" x14ac:dyDescent="0.2">
      <c r="A500" s="63" t="s">
        <v>203</v>
      </c>
      <c r="B500" s="64" t="s">
        <v>1370</v>
      </c>
      <c r="C500" s="62" t="s">
        <v>105</v>
      </c>
      <c r="D500" s="62" t="s">
        <v>3791</v>
      </c>
      <c r="E500" s="62" t="s">
        <v>3792</v>
      </c>
      <c r="F500" s="31"/>
      <c r="G500" s="24"/>
      <c r="H500" s="24"/>
      <c r="I500" s="24"/>
      <c r="J500" s="24"/>
      <c r="K500" s="24"/>
      <c r="L500" s="27"/>
      <c r="M500" s="28"/>
      <c r="N500" s="28"/>
      <c r="O500" s="27"/>
      <c r="P500" s="27"/>
      <c r="Q500" s="33">
        <f t="shared" si="37"/>
        <v>60</v>
      </c>
      <c r="R500" s="34">
        <f t="shared" si="36"/>
        <v>19</v>
      </c>
      <c r="S500" s="28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7"/>
      <c r="BT500" s="27"/>
      <c r="BU500" s="27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>
        <v>60</v>
      </c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  <c r="QN500" s="29"/>
      <c r="QO500" s="29"/>
      <c r="QP500" s="29"/>
      <c r="QQ500" s="29"/>
      <c r="QR500" s="29"/>
      <c r="QS500" s="29"/>
      <c r="QT500" s="29"/>
      <c r="QU500" s="29"/>
      <c r="QV500" s="29"/>
      <c r="QW500" s="29"/>
      <c r="QX500" s="29"/>
      <c r="QY500" s="29"/>
      <c r="QZ500" s="29"/>
      <c r="RA500" s="29"/>
      <c r="RB500" s="29"/>
      <c r="RC500" s="29"/>
      <c r="RD500" s="29"/>
      <c r="RE500" s="29"/>
      <c r="RF500" s="29"/>
      <c r="RG500" s="29"/>
      <c r="RH500" s="29"/>
      <c r="RI500" s="29"/>
      <c r="RJ500" s="29"/>
      <c r="RK500" s="29"/>
      <c r="RL500" s="29"/>
      <c r="RM500" s="29"/>
      <c r="RN500" s="29"/>
      <c r="RO500" s="29"/>
      <c r="RP500" s="29"/>
      <c r="RQ500" s="29"/>
      <c r="RR500" s="29"/>
      <c r="RS500" s="29"/>
      <c r="RT500" s="29"/>
      <c r="RU500" s="29"/>
      <c r="RV500" s="29"/>
      <c r="RW500" s="29"/>
      <c r="RX500" s="29"/>
      <c r="RY500" s="29"/>
      <c r="RZ500" s="29"/>
      <c r="SA500" s="29"/>
      <c r="SB500" s="29"/>
      <c r="SC500" s="29"/>
      <c r="SD500" s="29"/>
      <c r="SE500" s="29"/>
      <c r="SF500" s="29"/>
      <c r="SG500" s="29"/>
      <c r="SH500" s="29"/>
      <c r="SI500" s="29"/>
      <c r="SJ500" s="29"/>
      <c r="SK500" s="29"/>
      <c r="SL500" s="29"/>
      <c r="SM500" s="29"/>
      <c r="SN500" s="29"/>
      <c r="SO500" s="29"/>
      <c r="SP500" s="29"/>
      <c r="SQ500" s="29"/>
      <c r="SR500" s="29"/>
      <c r="SS500" s="29"/>
      <c r="ST500" s="29"/>
      <c r="SU500" s="29"/>
      <c r="SV500" s="29"/>
      <c r="SW500" s="29"/>
      <c r="SX500" s="29"/>
      <c r="SY500" s="29"/>
      <c r="SZ500" s="29"/>
      <c r="TA500" s="29"/>
      <c r="TB500" s="29"/>
      <c r="TC500" s="29"/>
      <c r="TD500" s="29"/>
      <c r="TE500" s="29"/>
      <c r="TF500" s="29"/>
      <c r="TG500" s="29"/>
      <c r="TH500" s="29"/>
      <c r="TI500" s="29"/>
      <c r="TJ500" s="29"/>
      <c r="TK500" s="29"/>
      <c r="TL500" s="29"/>
      <c r="TM500" s="29"/>
      <c r="TN500" s="29"/>
      <c r="TO500" s="29"/>
      <c r="TP500" s="29"/>
      <c r="TQ500" s="29"/>
      <c r="TR500" s="29"/>
      <c r="TS500" s="29"/>
      <c r="TT500" s="29"/>
      <c r="TU500" s="29"/>
      <c r="TV500" s="29"/>
      <c r="TW500" s="29"/>
      <c r="TX500" s="29"/>
      <c r="TY500" s="29"/>
      <c r="TZ500" s="29"/>
      <c r="UA500" s="29"/>
      <c r="UB500" s="29"/>
      <c r="UC500" s="29"/>
      <c r="UD500" s="29"/>
      <c r="UE500" s="29"/>
      <c r="UF500" s="29"/>
      <c r="UG500" s="29"/>
      <c r="UH500" s="29"/>
      <c r="UI500" s="29"/>
      <c r="UJ500" s="29"/>
      <c r="UK500" s="29"/>
      <c r="UL500" s="29"/>
      <c r="UM500" s="29"/>
      <c r="UN500" s="29"/>
      <c r="UO500" s="29"/>
      <c r="UP500" s="29"/>
      <c r="UQ500" s="29"/>
      <c r="UR500" s="29"/>
      <c r="US500" s="29"/>
      <c r="UT500" s="29"/>
      <c r="UU500" s="29"/>
      <c r="UV500" s="29"/>
      <c r="UW500" s="29"/>
      <c r="UX500" s="29"/>
      <c r="UY500" s="29"/>
      <c r="UZ500" s="29"/>
      <c r="VA500" s="29"/>
      <c r="VB500" s="29"/>
      <c r="VC500" s="29"/>
      <c r="VD500" s="29"/>
      <c r="VE500" s="29"/>
      <c r="VF500" s="29"/>
      <c r="VG500" s="29"/>
      <c r="VH500" s="29"/>
      <c r="VI500" s="29"/>
      <c r="VJ500" s="29"/>
      <c r="VK500" s="29"/>
      <c r="VL500" s="29"/>
      <c r="VM500" s="29"/>
      <c r="VN500" s="29"/>
      <c r="VO500" s="29"/>
      <c r="VP500" s="29"/>
      <c r="VQ500" s="29"/>
      <c r="VR500" s="29"/>
      <c r="VS500" s="29"/>
      <c r="VT500" s="29"/>
      <c r="VU500" s="29"/>
    </row>
    <row r="501" spans="1:593" s="30" customFormat="1" ht="15.75" customHeight="1" x14ac:dyDescent="0.2">
      <c r="A501" s="25" t="s">
        <v>103</v>
      </c>
      <c r="B501" s="41" t="s">
        <v>1370</v>
      </c>
      <c r="C501" s="26" t="s">
        <v>105</v>
      </c>
      <c r="D501" s="24" t="s">
        <v>1397</v>
      </c>
      <c r="E501" s="24" t="s">
        <v>1398</v>
      </c>
      <c r="F501" s="31"/>
      <c r="G501" s="24"/>
      <c r="H501" s="24"/>
      <c r="I501" s="24"/>
      <c r="J501" s="24"/>
      <c r="K501" s="24"/>
      <c r="L501" s="27"/>
      <c r="M501" s="28"/>
      <c r="N501" s="28"/>
      <c r="O501" s="27"/>
      <c r="P501" s="27"/>
      <c r="Q501" s="33">
        <f t="shared" si="37"/>
        <v>60</v>
      </c>
      <c r="R501" s="34">
        <f t="shared" si="36"/>
        <v>19</v>
      </c>
      <c r="S501" s="28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>
        <v>60</v>
      </c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7"/>
      <c r="BT501" s="27"/>
      <c r="BU501" s="27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</row>
    <row r="502" spans="1:593" s="30" customFormat="1" ht="15.75" customHeight="1" x14ac:dyDescent="0.2">
      <c r="A502" s="49" t="s">
        <v>103</v>
      </c>
      <c r="B502" s="41" t="s">
        <v>1370</v>
      </c>
      <c r="C502" s="50" t="s">
        <v>105</v>
      </c>
      <c r="D502" s="24" t="s">
        <v>148</v>
      </c>
      <c r="E502" s="24" t="s">
        <v>1403</v>
      </c>
      <c r="F502" s="31"/>
      <c r="G502" s="24"/>
      <c r="H502" s="24"/>
      <c r="I502" s="24"/>
      <c r="J502" s="24"/>
      <c r="K502" s="24"/>
      <c r="L502" s="27"/>
      <c r="M502" s="28"/>
      <c r="N502" s="28"/>
      <c r="O502" s="27"/>
      <c r="P502" s="27"/>
      <c r="Q502" s="33">
        <f t="shared" si="37"/>
        <v>47.7</v>
      </c>
      <c r="R502" s="34">
        <f t="shared" si="36"/>
        <v>23</v>
      </c>
      <c r="S502" s="28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7"/>
      <c r="BT502" s="27"/>
      <c r="BU502" s="27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>
        <v>47.7</v>
      </c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  <c r="QN502" s="29"/>
      <c r="QO502" s="29"/>
      <c r="QP502" s="29"/>
      <c r="QQ502" s="29"/>
      <c r="QR502" s="29"/>
      <c r="QS502" s="29"/>
      <c r="QT502" s="29"/>
      <c r="QU502" s="29"/>
      <c r="QV502" s="29"/>
      <c r="QW502" s="29"/>
      <c r="QX502" s="29"/>
      <c r="QY502" s="29"/>
      <c r="QZ502" s="29"/>
      <c r="RA502" s="29"/>
      <c r="RB502" s="29"/>
      <c r="RC502" s="29"/>
      <c r="RD502" s="29"/>
      <c r="RE502" s="29"/>
      <c r="RF502" s="29"/>
      <c r="RG502" s="29"/>
      <c r="RH502" s="29"/>
      <c r="RI502" s="29"/>
      <c r="RJ502" s="29"/>
      <c r="RK502" s="29"/>
      <c r="RL502" s="29"/>
      <c r="RM502" s="29"/>
      <c r="RN502" s="29"/>
      <c r="RO502" s="29"/>
      <c r="RP502" s="29"/>
      <c r="RQ502" s="29"/>
      <c r="RR502" s="29"/>
      <c r="RS502" s="29"/>
      <c r="RT502" s="29"/>
      <c r="RU502" s="29"/>
      <c r="RV502" s="29"/>
      <c r="RW502" s="29"/>
      <c r="RX502" s="29"/>
      <c r="RY502" s="29"/>
      <c r="RZ502" s="29"/>
      <c r="SA502" s="29"/>
      <c r="SB502" s="29"/>
      <c r="SC502" s="29"/>
      <c r="SD502" s="29"/>
      <c r="SE502" s="29"/>
      <c r="SF502" s="29"/>
      <c r="SG502" s="29"/>
      <c r="SH502" s="29"/>
      <c r="SI502" s="29"/>
      <c r="SJ502" s="29"/>
      <c r="SK502" s="29"/>
      <c r="SL502" s="29"/>
      <c r="SM502" s="29"/>
      <c r="SN502" s="29"/>
      <c r="SO502" s="29"/>
      <c r="SP502" s="29"/>
      <c r="SQ502" s="29"/>
      <c r="SR502" s="29"/>
      <c r="SS502" s="29"/>
      <c r="ST502" s="29"/>
      <c r="SU502" s="29"/>
      <c r="SV502" s="29"/>
      <c r="SW502" s="29"/>
      <c r="SX502" s="29"/>
      <c r="SY502" s="29"/>
      <c r="SZ502" s="29"/>
      <c r="TA502" s="29"/>
      <c r="TB502" s="29"/>
      <c r="TC502" s="29"/>
      <c r="TD502" s="29"/>
      <c r="TE502" s="29"/>
      <c r="TF502" s="29"/>
      <c r="TG502" s="29"/>
      <c r="TH502" s="29"/>
      <c r="TI502" s="29"/>
      <c r="TJ502" s="29"/>
      <c r="TK502" s="29"/>
      <c r="TL502" s="29"/>
      <c r="TM502" s="29"/>
      <c r="TN502" s="29"/>
      <c r="TO502" s="29"/>
      <c r="TP502" s="29"/>
      <c r="TQ502" s="29"/>
      <c r="TR502" s="29"/>
      <c r="TS502" s="29"/>
      <c r="TT502" s="29"/>
      <c r="TU502" s="29"/>
      <c r="TV502" s="29"/>
      <c r="TW502" s="29"/>
      <c r="TX502" s="29"/>
      <c r="TY502" s="29"/>
      <c r="TZ502" s="29"/>
      <c r="UA502" s="29"/>
      <c r="UB502" s="29"/>
      <c r="UC502" s="29"/>
      <c r="UD502" s="29"/>
      <c r="UE502" s="29"/>
      <c r="UF502" s="29"/>
      <c r="UG502" s="29"/>
      <c r="UH502" s="29"/>
      <c r="UI502" s="29"/>
      <c r="UJ502" s="29"/>
      <c r="UK502" s="29"/>
      <c r="UL502" s="29"/>
      <c r="UM502" s="29"/>
      <c r="UN502" s="29"/>
      <c r="UO502" s="29"/>
      <c r="UP502" s="29"/>
      <c r="UQ502" s="29"/>
      <c r="UR502" s="29"/>
      <c r="US502" s="29"/>
      <c r="UT502" s="29"/>
      <c r="UU502" s="29"/>
      <c r="UV502" s="29"/>
      <c r="UW502" s="29"/>
      <c r="UX502" s="29"/>
      <c r="UY502" s="29"/>
      <c r="UZ502" s="29"/>
      <c r="VA502" s="29"/>
      <c r="VB502" s="29"/>
      <c r="VC502" s="29"/>
      <c r="VD502" s="29"/>
      <c r="VE502" s="29"/>
      <c r="VF502" s="29"/>
      <c r="VG502" s="29"/>
      <c r="VH502" s="29"/>
      <c r="VI502" s="29"/>
      <c r="VJ502" s="29"/>
      <c r="VK502" s="29"/>
      <c r="VL502" s="29"/>
      <c r="VM502" s="29"/>
      <c r="VN502" s="29"/>
      <c r="VO502" s="29"/>
      <c r="VP502" s="29"/>
      <c r="VQ502" s="29"/>
      <c r="VR502" s="29"/>
      <c r="VS502" s="29"/>
      <c r="VT502" s="29"/>
      <c r="VU502" s="29"/>
    </row>
    <row r="503" spans="1:593" s="30" customFormat="1" ht="15.75" customHeight="1" x14ac:dyDescent="0.2">
      <c r="A503" s="25" t="s">
        <v>103</v>
      </c>
      <c r="B503" s="41" t="s">
        <v>1370</v>
      </c>
      <c r="C503" s="26" t="s">
        <v>105</v>
      </c>
      <c r="D503" s="24" t="s">
        <v>1423</v>
      </c>
      <c r="E503" s="24" t="s">
        <v>1424</v>
      </c>
      <c r="F503" s="24"/>
      <c r="G503" s="24" t="s">
        <v>1425</v>
      </c>
      <c r="H503" s="24" t="s">
        <v>1074</v>
      </c>
      <c r="I503" s="24">
        <v>3</v>
      </c>
      <c r="J503" s="24" t="s">
        <v>1426</v>
      </c>
      <c r="K503" s="24" t="s">
        <v>1427</v>
      </c>
      <c r="L503" s="27">
        <v>999898569</v>
      </c>
      <c r="M503" s="28" t="s">
        <v>112</v>
      </c>
      <c r="N503" s="28"/>
      <c r="O503" s="27"/>
      <c r="P503" s="27"/>
      <c r="Q503" s="33">
        <f t="shared" si="37"/>
        <v>47.6</v>
      </c>
      <c r="R503" s="34">
        <f t="shared" si="36"/>
        <v>24</v>
      </c>
      <c r="S503" s="28"/>
      <c r="T503" s="29"/>
      <c r="U503" s="29"/>
      <c r="V503" s="29"/>
      <c r="W503" s="27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7"/>
      <c r="BT503" s="27"/>
      <c r="BU503" s="27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>
        <v>47.6</v>
      </c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  <c r="QN503" s="29"/>
      <c r="QO503" s="29"/>
      <c r="QP503" s="29"/>
      <c r="QQ503" s="29"/>
      <c r="QR503" s="29"/>
      <c r="QS503" s="29"/>
      <c r="QT503" s="29"/>
      <c r="QU503" s="29"/>
      <c r="QV503" s="29"/>
      <c r="QW503" s="29"/>
      <c r="QX503" s="29"/>
      <c r="QY503" s="29"/>
      <c r="QZ503" s="29"/>
      <c r="RA503" s="29"/>
      <c r="RB503" s="29"/>
      <c r="RC503" s="29"/>
      <c r="RD503" s="29"/>
      <c r="RE503" s="29"/>
      <c r="RF503" s="29"/>
      <c r="RG503" s="29"/>
      <c r="RH503" s="29"/>
      <c r="RI503" s="29"/>
      <c r="RJ503" s="29"/>
      <c r="RK503" s="29"/>
      <c r="RL503" s="29"/>
      <c r="RM503" s="29"/>
      <c r="RN503" s="29"/>
      <c r="RO503" s="29"/>
      <c r="RP503" s="29"/>
      <c r="RQ503" s="29"/>
      <c r="RR503" s="29"/>
      <c r="RS503" s="29"/>
      <c r="RT503" s="29"/>
      <c r="RU503" s="29"/>
      <c r="RV503" s="29"/>
      <c r="RW503" s="29"/>
      <c r="RX503" s="29"/>
      <c r="RY503" s="29"/>
      <c r="RZ503" s="29"/>
      <c r="SA503" s="29"/>
      <c r="SB503" s="29"/>
      <c r="SC503" s="29"/>
      <c r="SD503" s="29"/>
      <c r="SE503" s="29"/>
      <c r="SF503" s="29"/>
      <c r="SG503" s="29"/>
      <c r="SH503" s="29"/>
      <c r="SI503" s="29"/>
      <c r="SJ503" s="29"/>
      <c r="SK503" s="29"/>
      <c r="SL503" s="29"/>
      <c r="SM503" s="29"/>
      <c r="SN503" s="29"/>
      <c r="SO503" s="29"/>
      <c r="SP503" s="29"/>
      <c r="SQ503" s="29"/>
      <c r="SR503" s="29"/>
      <c r="SS503" s="29"/>
      <c r="ST503" s="29"/>
      <c r="SU503" s="29"/>
      <c r="SV503" s="29"/>
      <c r="SW503" s="29"/>
      <c r="SX503" s="29"/>
      <c r="SY503" s="29"/>
      <c r="SZ503" s="29"/>
      <c r="TA503" s="29"/>
      <c r="TB503" s="29"/>
      <c r="TC503" s="29"/>
      <c r="TD503" s="29"/>
      <c r="TE503" s="29"/>
      <c r="TF503" s="29"/>
      <c r="TG503" s="29"/>
      <c r="TH503" s="29"/>
      <c r="TI503" s="29"/>
      <c r="TJ503" s="29"/>
      <c r="TK503" s="29"/>
      <c r="TL503" s="29"/>
      <c r="TM503" s="29"/>
      <c r="TN503" s="29"/>
      <c r="TO503" s="29"/>
      <c r="TP503" s="29"/>
      <c r="TQ503" s="29"/>
      <c r="TR503" s="29"/>
      <c r="TS503" s="29"/>
      <c r="TT503" s="29"/>
      <c r="TU503" s="29"/>
      <c r="TV503" s="29"/>
      <c r="TW503" s="29"/>
      <c r="TX503" s="29"/>
      <c r="TY503" s="29"/>
      <c r="TZ503" s="29"/>
      <c r="UA503" s="29"/>
      <c r="UB503" s="29"/>
      <c r="UC503" s="29"/>
      <c r="UD503" s="29"/>
      <c r="UE503" s="29"/>
      <c r="UF503" s="29"/>
      <c r="UG503" s="29"/>
      <c r="UH503" s="29"/>
      <c r="UI503" s="29"/>
      <c r="UJ503" s="29"/>
      <c r="UK503" s="29"/>
      <c r="UL503" s="29"/>
      <c r="UM503" s="29"/>
      <c r="UN503" s="29"/>
      <c r="UO503" s="29"/>
      <c r="UP503" s="29"/>
      <c r="UQ503" s="29"/>
      <c r="UR503" s="29"/>
      <c r="US503" s="29"/>
      <c r="UT503" s="29"/>
      <c r="UU503" s="29"/>
      <c r="UV503" s="29"/>
      <c r="UW503" s="29"/>
      <c r="UX503" s="29"/>
      <c r="UY503" s="29"/>
      <c r="UZ503" s="29"/>
      <c r="VA503" s="29"/>
      <c r="VB503" s="29"/>
      <c r="VC503" s="29"/>
      <c r="VD503" s="29"/>
      <c r="VE503" s="29"/>
      <c r="VF503" s="29"/>
      <c r="VG503" s="29"/>
      <c r="VH503" s="29"/>
      <c r="VI503" s="29"/>
      <c r="VJ503" s="29"/>
      <c r="VK503" s="29"/>
      <c r="VL503" s="29"/>
      <c r="VM503" s="29"/>
      <c r="VN503" s="29"/>
      <c r="VO503" s="29"/>
      <c r="VP503" s="29"/>
      <c r="VQ503" s="29"/>
      <c r="VR503" s="29"/>
      <c r="VS503" s="29"/>
      <c r="VT503" s="29"/>
      <c r="VU503" s="29"/>
    </row>
    <row r="504" spans="1:593" s="30" customFormat="1" ht="15.75" customHeight="1" x14ac:dyDescent="0.2">
      <c r="A504" s="25" t="s">
        <v>103</v>
      </c>
      <c r="B504" s="41" t="s">
        <v>1370</v>
      </c>
      <c r="C504" s="26" t="s">
        <v>105</v>
      </c>
      <c r="D504" s="24" t="s">
        <v>3680</v>
      </c>
      <c r="E504" s="24" t="s">
        <v>3681</v>
      </c>
      <c r="F504" s="31"/>
      <c r="G504" s="24"/>
      <c r="H504" s="24"/>
      <c r="I504" s="25"/>
      <c r="J504" s="24"/>
      <c r="K504" s="24"/>
      <c r="L504" s="27"/>
      <c r="M504" s="28"/>
      <c r="N504" s="28"/>
      <c r="O504" s="27"/>
      <c r="P504" s="27"/>
      <c r="Q504" s="33">
        <f t="shared" si="37"/>
        <v>47.6</v>
      </c>
      <c r="R504" s="34">
        <f t="shared" si="36"/>
        <v>24</v>
      </c>
      <c r="S504" s="28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7"/>
      <c r="BT504" s="27"/>
      <c r="BU504" s="27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>
        <v>47.6</v>
      </c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</row>
    <row r="505" spans="1:593" s="30" customFormat="1" ht="15.75" customHeight="1" x14ac:dyDescent="0.2">
      <c r="A505" s="25" t="s">
        <v>103</v>
      </c>
      <c r="B505" s="41" t="s">
        <v>1370</v>
      </c>
      <c r="C505" s="26" t="s">
        <v>105</v>
      </c>
      <c r="D505" s="24" t="s">
        <v>340</v>
      </c>
      <c r="E505" s="24" t="s">
        <v>1483</v>
      </c>
      <c r="F505" s="24"/>
      <c r="G505" s="24" t="s">
        <v>605</v>
      </c>
      <c r="H505" s="24" t="s">
        <v>606</v>
      </c>
      <c r="I505" s="24">
        <v>7</v>
      </c>
      <c r="J505" s="24" t="s">
        <v>781</v>
      </c>
      <c r="K505" s="24" t="s">
        <v>782</v>
      </c>
      <c r="L505" s="27">
        <v>999901577</v>
      </c>
      <c r="M505" s="28" t="s">
        <v>112</v>
      </c>
      <c r="N505" s="28"/>
      <c r="O505" s="27"/>
      <c r="P505" s="27"/>
      <c r="Q505" s="33">
        <f t="shared" si="37"/>
        <v>47.6</v>
      </c>
      <c r="R505" s="34">
        <f t="shared" si="36"/>
        <v>24</v>
      </c>
      <c r="S505" s="28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7"/>
      <c r="BT505" s="27"/>
      <c r="BU505" s="27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>
        <v>47.6</v>
      </c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</row>
    <row r="506" spans="1:593" s="30" customFormat="1" ht="15.75" customHeight="1" x14ac:dyDescent="0.2">
      <c r="A506" s="25" t="s">
        <v>103</v>
      </c>
      <c r="B506" s="41" t="s">
        <v>1370</v>
      </c>
      <c r="C506" s="26" t="s">
        <v>105</v>
      </c>
      <c r="D506" s="24" t="s">
        <v>3668</v>
      </c>
      <c r="E506" s="24" t="s">
        <v>3669</v>
      </c>
      <c r="F506" s="24"/>
      <c r="G506" s="24"/>
      <c r="H506" s="24"/>
      <c r="I506" s="24"/>
      <c r="J506" s="24"/>
      <c r="K506" s="24"/>
      <c r="L506" s="27"/>
      <c r="M506" s="28"/>
      <c r="N506" s="28"/>
      <c r="O506" s="27"/>
      <c r="P506" s="27"/>
      <c r="Q506" s="33">
        <f t="shared" si="37"/>
        <v>47.6</v>
      </c>
      <c r="R506" s="34">
        <f t="shared" si="36"/>
        <v>24</v>
      </c>
      <c r="S506" s="28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7"/>
      <c r="BT506" s="27"/>
      <c r="BU506" s="27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>
        <v>47.6</v>
      </c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  <c r="QN506" s="29"/>
      <c r="QO506" s="29"/>
      <c r="QP506" s="29"/>
      <c r="QQ506" s="29"/>
      <c r="QR506" s="29"/>
      <c r="QS506" s="29"/>
      <c r="QT506" s="29"/>
      <c r="QU506" s="29"/>
      <c r="QV506" s="29"/>
      <c r="QW506" s="29"/>
      <c r="QX506" s="29"/>
      <c r="QY506" s="29"/>
      <c r="QZ506" s="29"/>
      <c r="RA506" s="29"/>
      <c r="RB506" s="29"/>
      <c r="RC506" s="29"/>
      <c r="RD506" s="29"/>
      <c r="RE506" s="29"/>
      <c r="RF506" s="29"/>
      <c r="RG506" s="29"/>
      <c r="RH506" s="29"/>
      <c r="RI506" s="29"/>
      <c r="RJ506" s="29"/>
      <c r="RK506" s="29"/>
      <c r="RL506" s="29"/>
      <c r="RM506" s="29"/>
      <c r="RN506" s="29"/>
      <c r="RO506" s="29"/>
      <c r="RP506" s="29"/>
      <c r="RQ506" s="29"/>
      <c r="RR506" s="29"/>
      <c r="RS506" s="29"/>
      <c r="RT506" s="29"/>
      <c r="RU506" s="29"/>
      <c r="RV506" s="29"/>
      <c r="RW506" s="29"/>
      <c r="RX506" s="29"/>
      <c r="RY506" s="29"/>
      <c r="RZ506" s="29"/>
      <c r="SA506" s="29"/>
      <c r="SB506" s="29"/>
      <c r="SC506" s="29"/>
      <c r="SD506" s="29"/>
      <c r="SE506" s="29"/>
      <c r="SF506" s="29"/>
      <c r="SG506" s="29"/>
      <c r="SH506" s="29"/>
      <c r="SI506" s="29"/>
      <c r="SJ506" s="29"/>
      <c r="SK506" s="29"/>
      <c r="SL506" s="29"/>
      <c r="SM506" s="29"/>
      <c r="SN506" s="29"/>
      <c r="SO506" s="29"/>
      <c r="SP506" s="29"/>
      <c r="SQ506" s="29"/>
      <c r="SR506" s="29"/>
      <c r="SS506" s="29"/>
      <c r="ST506" s="29"/>
      <c r="SU506" s="29"/>
      <c r="SV506" s="29"/>
      <c r="SW506" s="29"/>
      <c r="SX506" s="29"/>
      <c r="SY506" s="29"/>
      <c r="SZ506" s="29"/>
      <c r="TA506" s="29"/>
      <c r="TB506" s="29"/>
      <c r="TC506" s="29"/>
      <c r="TD506" s="29"/>
      <c r="TE506" s="29"/>
      <c r="TF506" s="29"/>
      <c r="TG506" s="29"/>
      <c r="TH506" s="29"/>
      <c r="TI506" s="29"/>
      <c r="TJ506" s="29"/>
      <c r="TK506" s="29"/>
      <c r="TL506" s="29"/>
      <c r="TM506" s="29"/>
      <c r="TN506" s="29"/>
      <c r="TO506" s="29"/>
      <c r="TP506" s="29"/>
      <c r="TQ506" s="29"/>
      <c r="TR506" s="29"/>
      <c r="TS506" s="29"/>
      <c r="TT506" s="29"/>
      <c r="TU506" s="29"/>
      <c r="TV506" s="29"/>
      <c r="TW506" s="29"/>
      <c r="TX506" s="29"/>
      <c r="TY506" s="29"/>
      <c r="TZ506" s="29"/>
      <c r="UA506" s="29"/>
      <c r="UB506" s="29"/>
      <c r="UC506" s="29"/>
      <c r="UD506" s="29"/>
      <c r="UE506" s="29"/>
      <c r="UF506" s="29"/>
      <c r="UG506" s="29"/>
      <c r="UH506" s="29"/>
      <c r="UI506" s="29"/>
      <c r="UJ506" s="29"/>
      <c r="UK506" s="29"/>
      <c r="UL506" s="29"/>
      <c r="UM506" s="29"/>
      <c r="UN506" s="29"/>
      <c r="UO506" s="29"/>
      <c r="UP506" s="29"/>
      <c r="UQ506" s="29"/>
      <c r="UR506" s="29"/>
      <c r="US506" s="29"/>
      <c r="UT506" s="29"/>
      <c r="UU506" s="29"/>
      <c r="UV506" s="29"/>
      <c r="UW506" s="29"/>
      <c r="UX506" s="29"/>
      <c r="UY506" s="29"/>
      <c r="UZ506" s="29"/>
      <c r="VA506" s="29"/>
      <c r="VB506" s="29"/>
      <c r="VC506" s="29"/>
      <c r="VD506" s="29"/>
      <c r="VE506" s="29"/>
      <c r="VF506" s="29"/>
      <c r="VG506" s="29"/>
      <c r="VH506" s="29"/>
      <c r="VI506" s="29"/>
      <c r="VJ506" s="29"/>
      <c r="VK506" s="29"/>
      <c r="VL506" s="29"/>
      <c r="VM506" s="29"/>
      <c r="VN506" s="29"/>
      <c r="VO506" s="29"/>
      <c r="VP506" s="29"/>
      <c r="VQ506" s="29"/>
      <c r="VR506" s="29"/>
      <c r="VS506" s="29"/>
      <c r="VT506" s="29"/>
      <c r="VU506" s="29"/>
    </row>
    <row r="507" spans="1:593" s="30" customFormat="1" ht="15.75" customHeight="1" x14ac:dyDescent="0.2">
      <c r="A507" s="25" t="s">
        <v>103</v>
      </c>
      <c r="B507" s="41" t="s">
        <v>1370</v>
      </c>
      <c r="C507" s="26" t="s">
        <v>105</v>
      </c>
      <c r="D507" s="24" t="s">
        <v>1404</v>
      </c>
      <c r="E507" s="24" t="s">
        <v>1405</v>
      </c>
      <c r="F507" s="24"/>
      <c r="G507" s="24"/>
      <c r="H507" s="24"/>
      <c r="I507" s="24"/>
      <c r="J507" s="24"/>
      <c r="K507" s="24"/>
      <c r="L507" s="27"/>
      <c r="M507" s="28"/>
      <c r="N507" s="28"/>
      <c r="O507" s="27"/>
      <c r="P507" s="27"/>
      <c r="Q507" s="33">
        <f t="shared" si="37"/>
        <v>46.8</v>
      </c>
      <c r="R507" s="34">
        <f t="shared" si="36"/>
        <v>28</v>
      </c>
      <c r="S507" s="28"/>
      <c r="T507" s="29"/>
      <c r="U507" s="29"/>
      <c r="V507" s="29"/>
      <c r="W507" s="27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7"/>
      <c r="BT507" s="27"/>
      <c r="BU507" s="27"/>
      <c r="BV507" s="29"/>
      <c r="BW507" s="29"/>
      <c r="BX507" s="29"/>
      <c r="BY507" s="29"/>
      <c r="BZ507" s="29"/>
      <c r="CA507" s="29">
        <v>46.8</v>
      </c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  <c r="QN507" s="29"/>
      <c r="QO507" s="29"/>
      <c r="QP507" s="29"/>
      <c r="QQ507" s="29"/>
      <c r="QR507" s="29"/>
      <c r="QS507" s="29"/>
      <c r="QT507" s="29"/>
      <c r="QU507" s="29"/>
      <c r="QV507" s="29"/>
      <c r="QW507" s="29"/>
      <c r="QX507" s="29"/>
      <c r="QY507" s="29"/>
      <c r="QZ507" s="29"/>
      <c r="RA507" s="29"/>
      <c r="RB507" s="29"/>
      <c r="RC507" s="29"/>
      <c r="RD507" s="29"/>
      <c r="RE507" s="29"/>
      <c r="RF507" s="29"/>
      <c r="RG507" s="29"/>
      <c r="RH507" s="29"/>
      <c r="RI507" s="29"/>
      <c r="RJ507" s="29"/>
      <c r="RK507" s="29"/>
      <c r="RL507" s="29"/>
      <c r="RM507" s="29"/>
      <c r="RN507" s="29"/>
      <c r="RO507" s="29"/>
      <c r="RP507" s="29"/>
      <c r="RQ507" s="29"/>
      <c r="RR507" s="29"/>
      <c r="RS507" s="29"/>
      <c r="RT507" s="29"/>
      <c r="RU507" s="29"/>
      <c r="RV507" s="29"/>
      <c r="RW507" s="29"/>
      <c r="RX507" s="29"/>
      <c r="RY507" s="29"/>
      <c r="RZ507" s="29"/>
      <c r="SA507" s="29"/>
      <c r="SB507" s="29"/>
      <c r="SC507" s="29"/>
      <c r="SD507" s="29"/>
      <c r="SE507" s="29"/>
      <c r="SF507" s="29"/>
      <c r="SG507" s="29"/>
      <c r="SH507" s="29"/>
      <c r="SI507" s="29"/>
      <c r="SJ507" s="29"/>
      <c r="SK507" s="29"/>
      <c r="SL507" s="29"/>
      <c r="SM507" s="29"/>
      <c r="SN507" s="29"/>
      <c r="SO507" s="29"/>
      <c r="SP507" s="29"/>
      <c r="SQ507" s="29"/>
      <c r="SR507" s="29"/>
      <c r="SS507" s="29"/>
      <c r="ST507" s="29"/>
      <c r="SU507" s="29"/>
      <c r="SV507" s="29"/>
      <c r="SW507" s="29"/>
      <c r="SX507" s="29"/>
      <c r="SY507" s="29"/>
      <c r="SZ507" s="29"/>
      <c r="TA507" s="29"/>
      <c r="TB507" s="29"/>
      <c r="TC507" s="29"/>
      <c r="TD507" s="29"/>
      <c r="TE507" s="29"/>
      <c r="TF507" s="29"/>
      <c r="TG507" s="29"/>
      <c r="TH507" s="29"/>
      <c r="TI507" s="29"/>
      <c r="TJ507" s="29"/>
      <c r="TK507" s="29"/>
      <c r="TL507" s="29"/>
      <c r="TM507" s="29"/>
      <c r="TN507" s="29"/>
      <c r="TO507" s="29"/>
      <c r="TP507" s="29"/>
      <c r="TQ507" s="29"/>
      <c r="TR507" s="29"/>
      <c r="TS507" s="29"/>
      <c r="TT507" s="29"/>
      <c r="TU507" s="29"/>
      <c r="TV507" s="29"/>
      <c r="TW507" s="29"/>
      <c r="TX507" s="29"/>
      <c r="TY507" s="29"/>
      <c r="TZ507" s="29"/>
      <c r="UA507" s="29"/>
      <c r="UB507" s="29"/>
      <c r="UC507" s="29"/>
      <c r="UD507" s="29"/>
      <c r="UE507" s="29"/>
      <c r="UF507" s="29"/>
      <c r="UG507" s="29"/>
      <c r="UH507" s="29"/>
      <c r="UI507" s="29"/>
      <c r="UJ507" s="29"/>
      <c r="UK507" s="29"/>
      <c r="UL507" s="29"/>
      <c r="UM507" s="29"/>
      <c r="UN507" s="29"/>
      <c r="UO507" s="29"/>
      <c r="UP507" s="29"/>
      <c r="UQ507" s="29"/>
      <c r="UR507" s="29"/>
      <c r="US507" s="29"/>
      <c r="UT507" s="29"/>
      <c r="UU507" s="29"/>
      <c r="UV507" s="29"/>
      <c r="UW507" s="29"/>
      <c r="UX507" s="29"/>
      <c r="UY507" s="29"/>
      <c r="UZ507" s="29"/>
      <c r="VA507" s="29"/>
      <c r="VB507" s="29"/>
      <c r="VC507" s="29"/>
      <c r="VD507" s="29"/>
      <c r="VE507" s="29"/>
      <c r="VF507" s="29"/>
      <c r="VG507" s="29"/>
      <c r="VH507" s="29"/>
      <c r="VI507" s="29"/>
      <c r="VJ507" s="29"/>
      <c r="VK507" s="29"/>
      <c r="VL507" s="29"/>
      <c r="VM507" s="29"/>
      <c r="VN507" s="29"/>
      <c r="VO507" s="29"/>
      <c r="VP507" s="29"/>
      <c r="VQ507" s="29"/>
      <c r="VR507" s="29"/>
      <c r="VS507" s="29"/>
      <c r="VT507" s="29"/>
      <c r="VU507" s="29"/>
    </row>
    <row r="508" spans="1:593" s="30" customFormat="1" ht="15.75" customHeight="1" x14ac:dyDescent="0.2">
      <c r="A508" s="49" t="s">
        <v>203</v>
      </c>
      <c r="B508" s="41" t="s">
        <v>1370</v>
      </c>
      <c r="C508" s="50" t="s">
        <v>105</v>
      </c>
      <c r="D508" s="24" t="s">
        <v>1406</v>
      </c>
      <c r="E508" s="24" t="s">
        <v>1407</v>
      </c>
      <c r="F508" s="31"/>
      <c r="G508" s="24"/>
      <c r="H508" s="24"/>
      <c r="I508" s="24"/>
      <c r="J508" s="24"/>
      <c r="K508" s="24"/>
      <c r="L508" s="27"/>
      <c r="M508" s="28"/>
      <c r="N508" s="28"/>
      <c r="O508" s="27"/>
      <c r="P508" s="27"/>
      <c r="Q508" s="33">
        <f t="shared" si="37"/>
        <v>45.45</v>
      </c>
      <c r="R508" s="34">
        <f t="shared" si="36"/>
        <v>29</v>
      </c>
      <c r="S508" s="28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>
        <v>45.45</v>
      </c>
      <c r="BM508" s="29"/>
      <c r="BN508" s="29"/>
      <c r="BO508" s="29"/>
      <c r="BP508" s="29"/>
      <c r="BQ508" s="29"/>
      <c r="BR508" s="29"/>
      <c r="BS508" s="27"/>
      <c r="BT508" s="27"/>
      <c r="BU508" s="27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  <c r="QN508" s="29"/>
      <c r="QO508" s="29"/>
      <c r="QP508" s="29"/>
      <c r="QQ508" s="29"/>
      <c r="QR508" s="29"/>
      <c r="QS508" s="29"/>
      <c r="QT508" s="29"/>
      <c r="QU508" s="29"/>
      <c r="QV508" s="29"/>
      <c r="QW508" s="29"/>
      <c r="QX508" s="29"/>
      <c r="QY508" s="29"/>
      <c r="QZ508" s="29"/>
      <c r="RA508" s="29"/>
      <c r="RB508" s="29"/>
      <c r="RC508" s="29"/>
      <c r="RD508" s="29"/>
      <c r="RE508" s="29"/>
      <c r="RF508" s="29"/>
      <c r="RG508" s="29"/>
      <c r="RH508" s="29"/>
      <c r="RI508" s="29"/>
      <c r="RJ508" s="29"/>
      <c r="RK508" s="29"/>
      <c r="RL508" s="29"/>
      <c r="RM508" s="29"/>
      <c r="RN508" s="29"/>
      <c r="RO508" s="29"/>
      <c r="RP508" s="29"/>
      <c r="RQ508" s="29"/>
      <c r="RR508" s="29"/>
      <c r="RS508" s="29"/>
      <c r="RT508" s="29"/>
      <c r="RU508" s="29"/>
      <c r="RV508" s="29"/>
      <c r="RW508" s="29"/>
      <c r="RX508" s="29"/>
      <c r="RY508" s="29"/>
      <c r="RZ508" s="29"/>
      <c r="SA508" s="29"/>
      <c r="SB508" s="29"/>
      <c r="SC508" s="29"/>
      <c r="SD508" s="29"/>
      <c r="SE508" s="29"/>
      <c r="SF508" s="29"/>
      <c r="SG508" s="29"/>
      <c r="SH508" s="29"/>
      <c r="SI508" s="29"/>
      <c r="SJ508" s="29"/>
      <c r="SK508" s="29"/>
      <c r="SL508" s="29"/>
      <c r="SM508" s="29"/>
      <c r="SN508" s="29"/>
      <c r="SO508" s="29"/>
      <c r="SP508" s="29"/>
      <c r="SQ508" s="29"/>
      <c r="SR508" s="29"/>
      <c r="SS508" s="29"/>
      <c r="ST508" s="29"/>
      <c r="SU508" s="29"/>
      <c r="SV508" s="29"/>
      <c r="SW508" s="29"/>
      <c r="SX508" s="29"/>
      <c r="SY508" s="29"/>
      <c r="SZ508" s="29"/>
      <c r="TA508" s="29"/>
      <c r="TB508" s="29"/>
      <c r="TC508" s="29"/>
      <c r="TD508" s="29"/>
      <c r="TE508" s="29"/>
      <c r="TF508" s="29"/>
      <c r="TG508" s="29"/>
      <c r="TH508" s="29"/>
      <c r="TI508" s="29"/>
      <c r="TJ508" s="29"/>
      <c r="TK508" s="29"/>
      <c r="TL508" s="29"/>
      <c r="TM508" s="29"/>
      <c r="TN508" s="29"/>
      <c r="TO508" s="29"/>
      <c r="TP508" s="29"/>
      <c r="TQ508" s="29"/>
      <c r="TR508" s="29"/>
      <c r="TS508" s="29"/>
      <c r="TT508" s="29"/>
      <c r="TU508" s="29"/>
      <c r="TV508" s="29"/>
      <c r="TW508" s="29"/>
      <c r="TX508" s="29"/>
      <c r="TY508" s="29"/>
      <c r="TZ508" s="29"/>
      <c r="UA508" s="29"/>
      <c r="UB508" s="29"/>
      <c r="UC508" s="29"/>
      <c r="UD508" s="29"/>
      <c r="UE508" s="29"/>
      <c r="UF508" s="29"/>
      <c r="UG508" s="29"/>
      <c r="UH508" s="29"/>
      <c r="UI508" s="29"/>
      <c r="UJ508" s="29"/>
      <c r="UK508" s="29"/>
      <c r="UL508" s="29"/>
      <c r="UM508" s="29"/>
      <c r="UN508" s="29"/>
      <c r="UO508" s="29"/>
      <c r="UP508" s="29"/>
      <c r="UQ508" s="29"/>
      <c r="UR508" s="29"/>
      <c r="US508" s="29"/>
      <c r="UT508" s="29"/>
      <c r="UU508" s="29"/>
      <c r="UV508" s="29"/>
      <c r="UW508" s="29"/>
      <c r="UX508" s="29"/>
      <c r="UY508" s="29"/>
      <c r="UZ508" s="29"/>
      <c r="VA508" s="29"/>
      <c r="VB508" s="29"/>
      <c r="VC508" s="29"/>
      <c r="VD508" s="29"/>
      <c r="VE508" s="29"/>
      <c r="VF508" s="29"/>
      <c r="VG508" s="29"/>
      <c r="VH508" s="29"/>
      <c r="VI508" s="29"/>
      <c r="VJ508" s="29"/>
      <c r="VK508" s="29"/>
      <c r="VL508" s="29"/>
      <c r="VM508" s="29"/>
      <c r="VN508" s="29"/>
      <c r="VO508" s="29"/>
      <c r="VP508" s="29"/>
      <c r="VQ508" s="29"/>
      <c r="VR508" s="29"/>
      <c r="VS508" s="29"/>
      <c r="VT508" s="29"/>
      <c r="VU508" s="29"/>
    </row>
    <row r="509" spans="1:593" s="30" customFormat="1" ht="15.75" customHeight="1" x14ac:dyDescent="0.2">
      <c r="A509" s="49" t="s">
        <v>203</v>
      </c>
      <c r="B509" s="41" t="s">
        <v>1370</v>
      </c>
      <c r="C509" s="50" t="s">
        <v>105</v>
      </c>
      <c r="D509" s="24" t="s">
        <v>1408</v>
      </c>
      <c r="E509" s="24" t="s">
        <v>1409</v>
      </c>
      <c r="F509" s="24"/>
      <c r="G509" s="24"/>
      <c r="H509" s="24"/>
      <c r="I509" s="24"/>
      <c r="J509" s="24"/>
      <c r="K509" s="24"/>
      <c r="L509" s="27"/>
      <c r="M509" s="28"/>
      <c r="N509" s="28"/>
      <c r="O509" s="27"/>
      <c r="P509" s="27"/>
      <c r="Q509" s="33">
        <f t="shared" si="37"/>
        <v>40.4</v>
      </c>
      <c r="R509" s="34">
        <f t="shared" si="36"/>
        <v>30</v>
      </c>
      <c r="S509" s="28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>
        <v>40.4</v>
      </c>
      <c r="BN509" s="29"/>
      <c r="BO509" s="29"/>
      <c r="BP509" s="29"/>
      <c r="BQ509" s="29"/>
      <c r="BR509" s="29"/>
      <c r="BS509" s="27"/>
      <c r="BT509" s="27"/>
      <c r="BU509" s="27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  <c r="QN509" s="29"/>
      <c r="QO509" s="29"/>
      <c r="QP509" s="29"/>
      <c r="QQ509" s="29"/>
      <c r="QR509" s="29"/>
      <c r="QS509" s="29"/>
      <c r="QT509" s="29"/>
      <c r="QU509" s="29"/>
      <c r="QV509" s="29"/>
      <c r="QW509" s="29"/>
      <c r="QX509" s="29"/>
      <c r="QY509" s="29"/>
      <c r="QZ509" s="29"/>
      <c r="RA509" s="29"/>
      <c r="RB509" s="29"/>
      <c r="RC509" s="29"/>
      <c r="RD509" s="29"/>
      <c r="RE509" s="29"/>
      <c r="RF509" s="29"/>
      <c r="RG509" s="29"/>
      <c r="RH509" s="29"/>
      <c r="RI509" s="29"/>
      <c r="RJ509" s="29"/>
      <c r="RK509" s="29"/>
      <c r="RL509" s="29"/>
      <c r="RM509" s="29"/>
      <c r="RN509" s="29"/>
      <c r="RO509" s="29"/>
      <c r="RP509" s="29"/>
      <c r="RQ509" s="29"/>
      <c r="RR509" s="29"/>
      <c r="RS509" s="29"/>
      <c r="RT509" s="29"/>
      <c r="RU509" s="29"/>
      <c r="RV509" s="29"/>
      <c r="RW509" s="29"/>
      <c r="RX509" s="29"/>
      <c r="RY509" s="29"/>
      <c r="RZ509" s="29"/>
      <c r="SA509" s="29"/>
      <c r="SB509" s="29"/>
      <c r="SC509" s="29"/>
      <c r="SD509" s="29"/>
      <c r="SE509" s="29"/>
      <c r="SF509" s="29"/>
      <c r="SG509" s="29"/>
      <c r="SH509" s="29"/>
      <c r="SI509" s="29"/>
      <c r="SJ509" s="29"/>
      <c r="SK509" s="29"/>
      <c r="SL509" s="29"/>
      <c r="SM509" s="29"/>
      <c r="SN509" s="29"/>
      <c r="SO509" s="29"/>
      <c r="SP509" s="29"/>
      <c r="SQ509" s="29"/>
      <c r="SR509" s="29"/>
      <c r="SS509" s="29"/>
      <c r="ST509" s="29"/>
      <c r="SU509" s="29"/>
      <c r="SV509" s="29"/>
      <c r="SW509" s="29"/>
      <c r="SX509" s="29"/>
      <c r="SY509" s="29"/>
      <c r="SZ509" s="29"/>
      <c r="TA509" s="29"/>
      <c r="TB509" s="29"/>
      <c r="TC509" s="29"/>
      <c r="TD509" s="29"/>
      <c r="TE509" s="29"/>
      <c r="TF509" s="29"/>
      <c r="TG509" s="29"/>
      <c r="TH509" s="29"/>
      <c r="TI509" s="29"/>
      <c r="TJ509" s="29"/>
      <c r="TK509" s="29"/>
      <c r="TL509" s="29"/>
      <c r="TM509" s="29"/>
      <c r="TN509" s="29"/>
      <c r="TO509" s="29"/>
      <c r="TP509" s="29"/>
      <c r="TQ509" s="29"/>
      <c r="TR509" s="29"/>
      <c r="TS509" s="29"/>
      <c r="TT509" s="29"/>
      <c r="TU509" s="29"/>
      <c r="TV509" s="29"/>
      <c r="TW509" s="29"/>
      <c r="TX509" s="29"/>
      <c r="TY509" s="29"/>
      <c r="TZ509" s="29"/>
      <c r="UA509" s="29"/>
      <c r="UB509" s="29"/>
      <c r="UC509" s="29"/>
      <c r="UD509" s="29"/>
      <c r="UE509" s="29"/>
      <c r="UF509" s="29"/>
      <c r="UG509" s="29"/>
      <c r="UH509" s="29"/>
      <c r="UI509" s="29"/>
      <c r="UJ509" s="29"/>
      <c r="UK509" s="29"/>
      <c r="UL509" s="29"/>
      <c r="UM509" s="29"/>
      <c r="UN509" s="29"/>
      <c r="UO509" s="29"/>
      <c r="UP509" s="29"/>
      <c r="UQ509" s="29"/>
      <c r="UR509" s="29"/>
      <c r="US509" s="29"/>
      <c r="UT509" s="29"/>
      <c r="UU509" s="29"/>
      <c r="UV509" s="29"/>
      <c r="UW509" s="29"/>
      <c r="UX509" s="29"/>
      <c r="UY509" s="29"/>
      <c r="UZ509" s="29"/>
      <c r="VA509" s="29"/>
      <c r="VB509" s="29"/>
      <c r="VC509" s="29"/>
      <c r="VD509" s="29"/>
      <c r="VE509" s="29"/>
      <c r="VF509" s="29"/>
      <c r="VG509" s="29"/>
      <c r="VH509" s="29"/>
      <c r="VI509" s="29"/>
      <c r="VJ509" s="29"/>
      <c r="VK509" s="29"/>
      <c r="VL509" s="29"/>
      <c r="VM509" s="29"/>
      <c r="VN509" s="29"/>
      <c r="VO509" s="29"/>
      <c r="VP509" s="29"/>
      <c r="VQ509" s="29"/>
      <c r="VR509" s="29"/>
      <c r="VS509" s="29"/>
      <c r="VT509" s="29"/>
      <c r="VU509" s="29"/>
    </row>
    <row r="510" spans="1:593" s="30" customFormat="1" ht="15.75" customHeight="1" x14ac:dyDescent="0.2">
      <c r="A510" s="25" t="s">
        <v>103</v>
      </c>
      <c r="B510" s="41" t="s">
        <v>1370</v>
      </c>
      <c r="C510" s="26" t="s">
        <v>105</v>
      </c>
      <c r="D510" s="24" t="s">
        <v>148</v>
      </c>
      <c r="E510" s="24" t="s">
        <v>1672</v>
      </c>
      <c r="F510" s="24"/>
      <c r="G510" s="24"/>
      <c r="H510" s="24"/>
      <c r="I510" s="24"/>
      <c r="J510" s="24"/>
      <c r="K510" s="24"/>
      <c r="L510" s="27"/>
      <c r="M510" s="28"/>
      <c r="N510" s="28"/>
      <c r="O510" s="27"/>
      <c r="P510" s="27"/>
      <c r="Q510" s="33">
        <f t="shared" si="37"/>
        <v>40</v>
      </c>
      <c r="R510" s="34">
        <f t="shared" si="36"/>
        <v>31</v>
      </c>
      <c r="S510" s="28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7"/>
      <c r="BT510" s="27"/>
      <c r="BU510" s="27"/>
      <c r="BV510" s="29"/>
      <c r="BW510" s="29"/>
      <c r="BX510" s="29"/>
      <c r="BY510" s="29">
        <v>40</v>
      </c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  <c r="QN510" s="29"/>
      <c r="QO510" s="29"/>
      <c r="QP510" s="29"/>
      <c r="QQ510" s="29"/>
      <c r="QR510" s="29"/>
      <c r="QS510" s="29"/>
      <c r="QT510" s="29"/>
      <c r="QU510" s="29"/>
      <c r="QV510" s="29"/>
      <c r="QW510" s="29"/>
      <c r="QX510" s="29"/>
      <c r="QY510" s="29"/>
      <c r="QZ510" s="29"/>
      <c r="RA510" s="29"/>
      <c r="RB510" s="29"/>
      <c r="RC510" s="29"/>
      <c r="RD510" s="29"/>
      <c r="RE510" s="29"/>
      <c r="RF510" s="29"/>
      <c r="RG510" s="29"/>
      <c r="RH510" s="29"/>
      <c r="RI510" s="29"/>
      <c r="RJ510" s="29"/>
      <c r="RK510" s="29"/>
      <c r="RL510" s="29"/>
      <c r="RM510" s="29"/>
      <c r="RN510" s="29"/>
      <c r="RO510" s="29"/>
      <c r="RP510" s="29"/>
      <c r="RQ510" s="29"/>
      <c r="RR510" s="29"/>
      <c r="RS510" s="29"/>
      <c r="RT510" s="29"/>
      <c r="RU510" s="29"/>
      <c r="RV510" s="29"/>
      <c r="RW510" s="29"/>
      <c r="RX510" s="29"/>
      <c r="RY510" s="29"/>
      <c r="RZ510" s="29"/>
      <c r="SA510" s="29"/>
      <c r="SB510" s="29"/>
      <c r="SC510" s="29"/>
      <c r="SD510" s="29"/>
      <c r="SE510" s="29"/>
      <c r="SF510" s="29"/>
      <c r="SG510" s="29"/>
      <c r="SH510" s="29"/>
      <c r="SI510" s="29"/>
      <c r="SJ510" s="29"/>
      <c r="SK510" s="29"/>
      <c r="SL510" s="29"/>
      <c r="SM510" s="29"/>
      <c r="SN510" s="29"/>
      <c r="SO510" s="29"/>
      <c r="SP510" s="29"/>
      <c r="SQ510" s="29"/>
      <c r="SR510" s="29"/>
      <c r="SS510" s="29"/>
      <c r="ST510" s="29"/>
      <c r="SU510" s="29"/>
      <c r="SV510" s="29"/>
      <c r="SW510" s="29"/>
      <c r="SX510" s="29"/>
      <c r="SY510" s="29"/>
      <c r="SZ510" s="29"/>
      <c r="TA510" s="29"/>
      <c r="TB510" s="29"/>
      <c r="TC510" s="29"/>
      <c r="TD510" s="29"/>
      <c r="TE510" s="29"/>
      <c r="TF510" s="29"/>
      <c r="TG510" s="29"/>
      <c r="TH510" s="29"/>
      <c r="TI510" s="29"/>
      <c r="TJ510" s="29"/>
      <c r="TK510" s="29"/>
      <c r="TL510" s="29"/>
      <c r="TM510" s="29"/>
      <c r="TN510" s="29"/>
      <c r="TO510" s="29"/>
      <c r="TP510" s="29"/>
      <c r="TQ510" s="29"/>
      <c r="TR510" s="29"/>
      <c r="TS510" s="29"/>
      <c r="TT510" s="29"/>
      <c r="TU510" s="29"/>
      <c r="TV510" s="29"/>
      <c r="TW510" s="29"/>
      <c r="TX510" s="29"/>
      <c r="TY510" s="29"/>
      <c r="TZ510" s="29"/>
      <c r="UA510" s="29"/>
      <c r="UB510" s="29"/>
      <c r="UC510" s="29"/>
      <c r="UD510" s="29"/>
      <c r="UE510" s="29"/>
      <c r="UF510" s="29"/>
      <c r="UG510" s="29"/>
      <c r="UH510" s="29"/>
      <c r="UI510" s="29"/>
      <c r="UJ510" s="29"/>
      <c r="UK510" s="29"/>
      <c r="UL510" s="29"/>
      <c r="UM510" s="29"/>
      <c r="UN510" s="29"/>
      <c r="UO510" s="29"/>
      <c r="UP510" s="29"/>
      <c r="UQ510" s="29"/>
      <c r="UR510" s="29"/>
      <c r="US510" s="29"/>
      <c r="UT510" s="29"/>
      <c r="UU510" s="29"/>
      <c r="UV510" s="29"/>
      <c r="UW510" s="29"/>
      <c r="UX510" s="29"/>
      <c r="UY510" s="29"/>
      <c r="UZ510" s="29"/>
      <c r="VA510" s="29"/>
      <c r="VB510" s="29"/>
      <c r="VC510" s="29"/>
      <c r="VD510" s="29"/>
      <c r="VE510" s="29"/>
      <c r="VF510" s="29"/>
      <c r="VG510" s="29"/>
      <c r="VH510" s="29"/>
      <c r="VI510" s="29"/>
      <c r="VJ510" s="29"/>
      <c r="VK510" s="29"/>
      <c r="VL510" s="29"/>
      <c r="VM510" s="29"/>
      <c r="VN510" s="29"/>
      <c r="VO510" s="29"/>
      <c r="VP510" s="29"/>
      <c r="VQ510" s="29"/>
      <c r="VR510" s="29"/>
      <c r="VS510" s="29"/>
      <c r="VT510" s="29"/>
      <c r="VU510" s="29"/>
    </row>
    <row r="511" spans="1:593" s="30" customFormat="1" ht="15.75" customHeight="1" x14ac:dyDescent="0.2">
      <c r="A511" s="49" t="s">
        <v>203</v>
      </c>
      <c r="B511" s="41" t="s">
        <v>1370</v>
      </c>
      <c r="C511" s="50" t="s">
        <v>105</v>
      </c>
      <c r="D511" s="24" t="s">
        <v>451</v>
      </c>
      <c r="E511" s="24" t="s">
        <v>1410</v>
      </c>
      <c r="F511" s="24"/>
      <c r="G511" s="24"/>
      <c r="H511" s="24"/>
      <c r="I511" s="24"/>
      <c r="J511" s="24"/>
      <c r="K511" s="24"/>
      <c r="L511" s="27"/>
      <c r="M511" s="28"/>
      <c r="N511" s="28"/>
      <c r="O511" s="27"/>
      <c r="P511" s="27"/>
      <c r="Q511" s="33">
        <f t="shared" si="37"/>
        <v>40</v>
      </c>
      <c r="R511" s="34">
        <f t="shared" si="36"/>
        <v>31</v>
      </c>
      <c r="S511" s="28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>
        <v>40</v>
      </c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7"/>
      <c r="BT511" s="27"/>
      <c r="BU511" s="27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  <c r="QN511" s="29"/>
      <c r="QO511" s="29"/>
      <c r="QP511" s="29"/>
      <c r="QQ511" s="29"/>
      <c r="QR511" s="29"/>
      <c r="QS511" s="29"/>
      <c r="QT511" s="29"/>
      <c r="QU511" s="29"/>
      <c r="QV511" s="29"/>
      <c r="QW511" s="29"/>
      <c r="QX511" s="29"/>
      <c r="QY511" s="29"/>
      <c r="QZ511" s="29"/>
      <c r="RA511" s="29"/>
      <c r="RB511" s="29"/>
      <c r="RC511" s="29"/>
      <c r="RD511" s="29"/>
      <c r="RE511" s="29"/>
      <c r="RF511" s="29"/>
      <c r="RG511" s="29"/>
      <c r="RH511" s="29"/>
      <c r="RI511" s="29"/>
      <c r="RJ511" s="29"/>
      <c r="RK511" s="29"/>
      <c r="RL511" s="29"/>
      <c r="RM511" s="29"/>
      <c r="RN511" s="29"/>
      <c r="RO511" s="29"/>
      <c r="RP511" s="29"/>
      <c r="RQ511" s="29"/>
      <c r="RR511" s="29"/>
      <c r="RS511" s="29"/>
      <c r="RT511" s="29"/>
      <c r="RU511" s="29"/>
      <c r="RV511" s="29"/>
      <c r="RW511" s="29"/>
      <c r="RX511" s="29"/>
      <c r="RY511" s="29"/>
      <c r="RZ511" s="29"/>
      <c r="SA511" s="29"/>
      <c r="SB511" s="29"/>
      <c r="SC511" s="29"/>
      <c r="SD511" s="29"/>
      <c r="SE511" s="29"/>
      <c r="SF511" s="29"/>
      <c r="SG511" s="29"/>
      <c r="SH511" s="29"/>
      <c r="SI511" s="29"/>
      <c r="SJ511" s="29"/>
      <c r="SK511" s="29"/>
      <c r="SL511" s="29"/>
      <c r="SM511" s="29"/>
      <c r="SN511" s="29"/>
      <c r="SO511" s="29"/>
      <c r="SP511" s="29"/>
      <c r="SQ511" s="29"/>
      <c r="SR511" s="29"/>
      <c r="SS511" s="29"/>
      <c r="ST511" s="29"/>
      <c r="SU511" s="29"/>
      <c r="SV511" s="29"/>
      <c r="SW511" s="29"/>
      <c r="SX511" s="29"/>
      <c r="SY511" s="29"/>
      <c r="SZ511" s="29"/>
      <c r="TA511" s="29"/>
      <c r="TB511" s="29"/>
      <c r="TC511" s="29"/>
      <c r="TD511" s="29"/>
      <c r="TE511" s="29"/>
      <c r="TF511" s="29"/>
      <c r="TG511" s="29"/>
      <c r="TH511" s="29"/>
      <c r="TI511" s="29"/>
      <c r="TJ511" s="29"/>
      <c r="TK511" s="29"/>
      <c r="TL511" s="29"/>
      <c r="TM511" s="29"/>
      <c r="TN511" s="29"/>
      <c r="TO511" s="29"/>
      <c r="TP511" s="29"/>
      <c r="TQ511" s="29"/>
      <c r="TR511" s="29"/>
      <c r="TS511" s="29"/>
      <c r="TT511" s="29"/>
      <c r="TU511" s="29"/>
      <c r="TV511" s="29"/>
      <c r="TW511" s="29"/>
      <c r="TX511" s="29"/>
      <c r="TY511" s="29"/>
      <c r="TZ511" s="29"/>
      <c r="UA511" s="29"/>
      <c r="UB511" s="29"/>
      <c r="UC511" s="29"/>
      <c r="UD511" s="29"/>
      <c r="UE511" s="29"/>
      <c r="UF511" s="29"/>
      <c r="UG511" s="29"/>
      <c r="UH511" s="29"/>
      <c r="UI511" s="29"/>
      <c r="UJ511" s="29"/>
      <c r="UK511" s="29"/>
      <c r="UL511" s="29"/>
      <c r="UM511" s="29"/>
      <c r="UN511" s="29"/>
      <c r="UO511" s="29"/>
      <c r="UP511" s="29"/>
      <c r="UQ511" s="29"/>
      <c r="UR511" s="29"/>
      <c r="US511" s="29"/>
      <c r="UT511" s="29"/>
      <c r="UU511" s="29"/>
      <c r="UV511" s="29"/>
      <c r="UW511" s="29"/>
      <c r="UX511" s="29"/>
      <c r="UY511" s="29"/>
      <c r="UZ511" s="29"/>
      <c r="VA511" s="29"/>
      <c r="VB511" s="29"/>
      <c r="VC511" s="29"/>
      <c r="VD511" s="29"/>
      <c r="VE511" s="29"/>
      <c r="VF511" s="29"/>
      <c r="VG511" s="29"/>
      <c r="VH511" s="29"/>
      <c r="VI511" s="29"/>
      <c r="VJ511" s="29"/>
      <c r="VK511" s="29"/>
      <c r="VL511" s="29"/>
      <c r="VM511" s="29"/>
      <c r="VN511" s="29"/>
      <c r="VO511" s="29"/>
      <c r="VP511" s="29"/>
      <c r="VQ511" s="29"/>
      <c r="VR511" s="29"/>
      <c r="VS511" s="29"/>
      <c r="VT511" s="29"/>
      <c r="VU511" s="29"/>
    </row>
    <row r="512" spans="1:593" s="30" customFormat="1" ht="15.75" customHeight="1" x14ac:dyDescent="0.2">
      <c r="A512" s="25" t="s">
        <v>103</v>
      </c>
      <c r="B512" s="41" t="s">
        <v>1370</v>
      </c>
      <c r="C512" s="26" t="s">
        <v>105</v>
      </c>
      <c r="D512" s="24" t="s">
        <v>1209</v>
      </c>
      <c r="E512" s="24" t="s">
        <v>1210</v>
      </c>
      <c r="F512" s="24"/>
      <c r="G512" s="24" t="s">
        <v>1089</v>
      </c>
      <c r="H512" s="24" t="s">
        <v>116</v>
      </c>
      <c r="I512" s="25">
        <v>2</v>
      </c>
      <c r="J512" s="24" t="s">
        <v>395</v>
      </c>
      <c r="K512" s="24" t="s">
        <v>732</v>
      </c>
      <c r="L512" s="27">
        <v>999804775</v>
      </c>
      <c r="M512" s="28" t="s">
        <v>112</v>
      </c>
      <c r="N512" s="28" t="b">
        <v>1</v>
      </c>
      <c r="O512" s="27"/>
      <c r="P512" s="27"/>
      <c r="Q512" s="33">
        <f t="shared" si="37"/>
        <v>31.8</v>
      </c>
      <c r="R512" s="34">
        <f t="shared" si="36"/>
        <v>33</v>
      </c>
      <c r="S512" s="28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7"/>
      <c r="BT512" s="27"/>
      <c r="BU512" s="27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>
        <v>31.8</v>
      </c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  <c r="QN512" s="29"/>
      <c r="QO512" s="29"/>
      <c r="QP512" s="29"/>
      <c r="QQ512" s="29"/>
      <c r="QR512" s="29"/>
      <c r="QS512" s="29"/>
      <c r="QT512" s="29"/>
      <c r="QU512" s="29"/>
      <c r="QV512" s="29"/>
      <c r="QW512" s="29"/>
      <c r="QX512" s="29"/>
      <c r="QY512" s="29"/>
      <c r="QZ512" s="29"/>
      <c r="RA512" s="29"/>
      <c r="RB512" s="29"/>
      <c r="RC512" s="29"/>
      <c r="RD512" s="29"/>
      <c r="RE512" s="29"/>
      <c r="RF512" s="29"/>
      <c r="RG512" s="29"/>
      <c r="RH512" s="29"/>
      <c r="RI512" s="29"/>
      <c r="RJ512" s="29"/>
      <c r="RK512" s="29"/>
      <c r="RL512" s="29"/>
      <c r="RM512" s="29"/>
      <c r="RN512" s="29"/>
      <c r="RO512" s="29"/>
      <c r="RP512" s="29"/>
      <c r="RQ512" s="29"/>
      <c r="RR512" s="29"/>
      <c r="RS512" s="29"/>
      <c r="RT512" s="29"/>
      <c r="RU512" s="29"/>
      <c r="RV512" s="29"/>
      <c r="RW512" s="29"/>
      <c r="RX512" s="29"/>
      <c r="RY512" s="29"/>
      <c r="RZ512" s="29"/>
      <c r="SA512" s="29"/>
      <c r="SB512" s="29"/>
      <c r="SC512" s="29"/>
      <c r="SD512" s="29"/>
      <c r="SE512" s="29"/>
      <c r="SF512" s="29"/>
      <c r="SG512" s="29"/>
      <c r="SH512" s="29"/>
      <c r="SI512" s="29"/>
      <c r="SJ512" s="29"/>
      <c r="SK512" s="29"/>
      <c r="SL512" s="29"/>
      <c r="SM512" s="29"/>
      <c r="SN512" s="29"/>
      <c r="SO512" s="29"/>
      <c r="SP512" s="29"/>
      <c r="SQ512" s="29"/>
      <c r="SR512" s="29"/>
      <c r="SS512" s="29"/>
      <c r="ST512" s="29"/>
      <c r="SU512" s="29"/>
      <c r="SV512" s="29"/>
      <c r="SW512" s="29"/>
      <c r="SX512" s="29"/>
      <c r="SY512" s="29"/>
      <c r="SZ512" s="29"/>
      <c r="TA512" s="29"/>
      <c r="TB512" s="29"/>
      <c r="TC512" s="29"/>
      <c r="TD512" s="29"/>
      <c r="TE512" s="29"/>
      <c r="TF512" s="29"/>
      <c r="TG512" s="29"/>
      <c r="TH512" s="29"/>
      <c r="TI512" s="29"/>
      <c r="TJ512" s="29"/>
      <c r="TK512" s="29"/>
      <c r="TL512" s="29"/>
      <c r="TM512" s="29"/>
      <c r="TN512" s="29"/>
      <c r="TO512" s="29"/>
      <c r="TP512" s="29"/>
      <c r="TQ512" s="29"/>
      <c r="TR512" s="29"/>
      <c r="TS512" s="29"/>
      <c r="TT512" s="29"/>
      <c r="TU512" s="29"/>
      <c r="TV512" s="29"/>
      <c r="TW512" s="29"/>
      <c r="TX512" s="29"/>
      <c r="TY512" s="29"/>
      <c r="TZ512" s="29"/>
      <c r="UA512" s="29"/>
      <c r="UB512" s="29"/>
      <c r="UC512" s="29"/>
      <c r="UD512" s="29"/>
      <c r="UE512" s="29"/>
      <c r="UF512" s="29"/>
      <c r="UG512" s="29"/>
      <c r="UH512" s="29"/>
      <c r="UI512" s="29"/>
      <c r="UJ512" s="29"/>
      <c r="UK512" s="29"/>
      <c r="UL512" s="29"/>
      <c r="UM512" s="29"/>
      <c r="UN512" s="29"/>
      <c r="UO512" s="29"/>
      <c r="UP512" s="29"/>
      <c r="UQ512" s="29"/>
      <c r="UR512" s="29"/>
      <c r="US512" s="29"/>
      <c r="UT512" s="29"/>
      <c r="UU512" s="29"/>
      <c r="UV512" s="29"/>
      <c r="UW512" s="29"/>
      <c r="UX512" s="29"/>
      <c r="UY512" s="29"/>
      <c r="UZ512" s="29"/>
      <c r="VA512" s="29"/>
      <c r="VB512" s="29"/>
      <c r="VC512" s="29"/>
      <c r="VD512" s="29"/>
      <c r="VE512" s="29"/>
      <c r="VF512" s="29"/>
      <c r="VG512" s="29"/>
      <c r="VH512" s="29"/>
      <c r="VI512" s="29"/>
      <c r="VJ512" s="29"/>
      <c r="VK512" s="29"/>
      <c r="VL512" s="29"/>
      <c r="VM512" s="29"/>
      <c r="VN512" s="29"/>
      <c r="VO512" s="29"/>
      <c r="VP512" s="29"/>
      <c r="VQ512" s="29"/>
      <c r="VR512" s="29"/>
      <c r="VS512" s="29"/>
      <c r="VT512" s="29"/>
      <c r="VU512" s="29"/>
    </row>
    <row r="513" spans="1:593" s="30" customFormat="1" ht="15.75" customHeight="1" x14ac:dyDescent="0.2">
      <c r="A513" s="25" t="s">
        <v>103</v>
      </c>
      <c r="B513" s="41" t="s">
        <v>1370</v>
      </c>
      <c r="C513" s="26" t="s">
        <v>105</v>
      </c>
      <c r="D513" s="24" t="s">
        <v>516</v>
      </c>
      <c r="E513" s="24" t="s">
        <v>1411</v>
      </c>
      <c r="F513" s="24"/>
      <c r="G513" s="24"/>
      <c r="H513" s="24"/>
      <c r="I513" s="24"/>
      <c r="J513" s="24"/>
      <c r="K513" s="24"/>
      <c r="L513" s="27"/>
      <c r="M513" s="28"/>
      <c r="N513" s="28"/>
      <c r="O513" s="27"/>
      <c r="P513" s="27"/>
      <c r="Q513" s="33">
        <f t="shared" si="37"/>
        <v>30.3</v>
      </c>
      <c r="R513" s="34">
        <f t="shared" si="36"/>
        <v>34</v>
      </c>
      <c r="S513" s="28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>
        <v>30.3</v>
      </c>
      <c r="BN513" s="29"/>
      <c r="BO513" s="29"/>
      <c r="BP513" s="29"/>
      <c r="BQ513" s="29"/>
      <c r="BR513" s="29"/>
      <c r="BS513" s="27"/>
      <c r="BT513" s="27"/>
      <c r="BU513" s="27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  <c r="QN513" s="29"/>
      <c r="QO513" s="29"/>
      <c r="QP513" s="29"/>
      <c r="QQ513" s="29"/>
      <c r="QR513" s="29"/>
      <c r="QS513" s="29"/>
      <c r="QT513" s="29"/>
      <c r="QU513" s="29"/>
      <c r="QV513" s="29"/>
      <c r="QW513" s="29"/>
      <c r="QX513" s="29"/>
      <c r="QY513" s="29"/>
      <c r="QZ513" s="29"/>
      <c r="RA513" s="29"/>
      <c r="RB513" s="29"/>
      <c r="RC513" s="29"/>
      <c r="RD513" s="29"/>
      <c r="RE513" s="29"/>
      <c r="RF513" s="29"/>
      <c r="RG513" s="29"/>
      <c r="RH513" s="29"/>
      <c r="RI513" s="29"/>
      <c r="RJ513" s="29"/>
      <c r="RK513" s="29"/>
      <c r="RL513" s="29"/>
      <c r="RM513" s="29"/>
      <c r="RN513" s="29"/>
      <c r="RO513" s="29"/>
      <c r="RP513" s="29"/>
      <c r="RQ513" s="29"/>
      <c r="RR513" s="29"/>
      <c r="RS513" s="29"/>
      <c r="RT513" s="29"/>
      <c r="RU513" s="29"/>
      <c r="RV513" s="29"/>
      <c r="RW513" s="29"/>
      <c r="RX513" s="29"/>
      <c r="RY513" s="29"/>
      <c r="RZ513" s="29"/>
      <c r="SA513" s="29"/>
      <c r="SB513" s="29"/>
      <c r="SC513" s="29"/>
      <c r="SD513" s="29"/>
      <c r="SE513" s="29"/>
      <c r="SF513" s="29"/>
      <c r="SG513" s="29"/>
      <c r="SH513" s="29"/>
      <c r="SI513" s="29"/>
      <c r="SJ513" s="29"/>
      <c r="SK513" s="29"/>
      <c r="SL513" s="29"/>
      <c r="SM513" s="29"/>
      <c r="SN513" s="29"/>
      <c r="SO513" s="29"/>
      <c r="SP513" s="29"/>
      <c r="SQ513" s="29"/>
      <c r="SR513" s="29"/>
      <c r="SS513" s="29"/>
      <c r="ST513" s="29"/>
      <c r="SU513" s="29"/>
      <c r="SV513" s="29"/>
      <c r="SW513" s="29"/>
      <c r="SX513" s="29"/>
      <c r="SY513" s="29"/>
      <c r="SZ513" s="29"/>
      <c r="TA513" s="29"/>
      <c r="TB513" s="29"/>
      <c r="TC513" s="29"/>
      <c r="TD513" s="29"/>
      <c r="TE513" s="29"/>
      <c r="TF513" s="29"/>
      <c r="TG513" s="29"/>
      <c r="TH513" s="29"/>
      <c r="TI513" s="29"/>
      <c r="TJ513" s="29"/>
      <c r="TK513" s="29"/>
      <c r="TL513" s="29"/>
      <c r="TM513" s="29"/>
      <c r="TN513" s="29"/>
      <c r="TO513" s="29"/>
      <c r="TP513" s="29"/>
      <c r="TQ513" s="29"/>
      <c r="TR513" s="29"/>
      <c r="TS513" s="29"/>
      <c r="TT513" s="29"/>
      <c r="TU513" s="29"/>
      <c r="TV513" s="29"/>
      <c r="TW513" s="29"/>
      <c r="TX513" s="29"/>
      <c r="TY513" s="29"/>
      <c r="TZ513" s="29"/>
      <c r="UA513" s="29"/>
      <c r="UB513" s="29"/>
      <c r="UC513" s="29"/>
      <c r="UD513" s="29"/>
      <c r="UE513" s="29"/>
      <c r="UF513" s="29"/>
      <c r="UG513" s="29"/>
      <c r="UH513" s="29"/>
      <c r="UI513" s="29"/>
      <c r="UJ513" s="29"/>
      <c r="UK513" s="29"/>
      <c r="UL513" s="29"/>
      <c r="UM513" s="29"/>
      <c r="UN513" s="29"/>
      <c r="UO513" s="29"/>
      <c r="UP513" s="29"/>
      <c r="UQ513" s="29"/>
      <c r="UR513" s="29"/>
      <c r="US513" s="29"/>
      <c r="UT513" s="29"/>
      <c r="UU513" s="29"/>
      <c r="UV513" s="29"/>
      <c r="UW513" s="29"/>
      <c r="UX513" s="29"/>
      <c r="UY513" s="29"/>
      <c r="UZ513" s="29"/>
      <c r="VA513" s="29"/>
      <c r="VB513" s="29"/>
      <c r="VC513" s="29"/>
      <c r="VD513" s="29"/>
      <c r="VE513" s="29"/>
      <c r="VF513" s="29"/>
      <c r="VG513" s="29"/>
      <c r="VH513" s="29"/>
      <c r="VI513" s="29"/>
      <c r="VJ513" s="29"/>
      <c r="VK513" s="29"/>
      <c r="VL513" s="29"/>
      <c r="VM513" s="29"/>
      <c r="VN513" s="29"/>
      <c r="VO513" s="29"/>
      <c r="VP513" s="29"/>
      <c r="VQ513" s="29"/>
      <c r="VR513" s="29"/>
      <c r="VS513" s="29"/>
      <c r="VT513" s="29"/>
      <c r="VU513" s="29"/>
    </row>
    <row r="514" spans="1:593" s="30" customFormat="1" ht="15.75" customHeight="1" x14ac:dyDescent="0.2">
      <c r="A514" s="25" t="s">
        <v>103</v>
      </c>
      <c r="B514" s="41" t="s">
        <v>1370</v>
      </c>
      <c r="C514" s="26" t="s">
        <v>105</v>
      </c>
      <c r="D514" s="24" t="s">
        <v>3682</v>
      </c>
      <c r="E514" s="24" t="s">
        <v>160</v>
      </c>
      <c r="F514" s="24"/>
      <c r="G514" s="24"/>
      <c r="H514" s="24"/>
      <c r="I514" s="24"/>
      <c r="J514" s="24"/>
      <c r="K514" s="24"/>
      <c r="L514" s="27"/>
      <c r="M514" s="28"/>
      <c r="N514" s="28"/>
      <c r="O514" s="27"/>
      <c r="P514" s="27"/>
      <c r="Q514" s="33">
        <f t="shared" si="37"/>
        <v>29.75</v>
      </c>
      <c r="R514" s="34">
        <f t="shared" si="36"/>
        <v>35</v>
      </c>
      <c r="S514" s="28"/>
      <c r="T514" s="29"/>
      <c r="U514" s="29"/>
      <c r="V514" s="29"/>
      <c r="W514" s="27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7"/>
      <c r="BT514" s="27"/>
      <c r="BU514" s="27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>
        <v>29.75</v>
      </c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</row>
    <row r="515" spans="1:593" s="30" customFormat="1" ht="15.75" customHeight="1" x14ac:dyDescent="0.2">
      <c r="A515" s="25" t="s">
        <v>103</v>
      </c>
      <c r="B515" s="41" t="s">
        <v>1370</v>
      </c>
      <c r="C515" s="26" t="s">
        <v>105</v>
      </c>
      <c r="D515" s="24" t="s">
        <v>1473</v>
      </c>
      <c r="E515" s="24" t="s">
        <v>1326</v>
      </c>
      <c r="F515" s="24"/>
      <c r="G515" s="24" t="s">
        <v>1474</v>
      </c>
      <c r="H515" s="24" t="s">
        <v>426</v>
      </c>
      <c r="I515" s="24">
        <v>7</v>
      </c>
      <c r="J515" s="24" t="s">
        <v>1475</v>
      </c>
      <c r="K515" s="24" t="s">
        <v>1476</v>
      </c>
      <c r="L515" s="27">
        <v>999901604</v>
      </c>
      <c r="M515" s="28" t="s">
        <v>112</v>
      </c>
      <c r="N515" s="28"/>
      <c r="O515" s="27"/>
      <c r="P515" s="27"/>
      <c r="Q515" s="33">
        <f t="shared" si="37"/>
        <v>29.75</v>
      </c>
      <c r="R515" s="34">
        <f t="shared" si="36"/>
        <v>35</v>
      </c>
      <c r="S515" s="28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7"/>
      <c r="BT515" s="27"/>
      <c r="BU515" s="27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>
        <v>29.75</v>
      </c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</row>
    <row r="516" spans="1:593" s="30" customFormat="1" ht="15.75" customHeight="1" x14ac:dyDescent="0.2">
      <c r="A516" s="25" t="s">
        <v>103</v>
      </c>
      <c r="B516" s="41" t="s">
        <v>1370</v>
      </c>
      <c r="C516" s="26" t="s">
        <v>105</v>
      </c>
      <c r="D516" s="24" t="s">
        <v>1508</v>
      </c>
      <c r="E516" s="24" t="s">
        <v>1503</v>
      </c>
      <c r="F516" s="24"/>
      <c r="G516" s="24" t="s">
        <v>1509</v>
      </c>
      <c r="H516" s="24" t="s">
        <v>280</v>
      </c>
      <c r="I516" s="24">
        <v>6</v>
      </c>
      <c r="J516" s="24" t="s">
        <v>1075</v>
      </c>
      <c r="K516" s="24" t="s">
        <v>1076</v>
      </c>
      <c r="L516" s="27">
        <v>999901765</v>
      </c>
      <c r="M516" s="28" t="s">
        <v>112</v>
      </c>
      <c r="N516" s="28"/>
      <c r="O516" s="27"/>
      <c r="P516" s="27"/>
      <c r="Q516" s="33">
        <f t="shared" si="37"/>
        <v>29.75</v>
      </c>
      <c r="R516" s="34">
        <f t="shared" si="36"/>
        <v>35</v>
      </c>
      <c r="S516" s="28"/>
      <c r="T516" s="29"/>
      <c r="U516" s="29"/>
      <c r="V516" s="29"/>
      <c r="W516" s="27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7"/>
      <c r="BT516" s="27"/>
      <c r="BU516" s="27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>
        <v>29.75</v>
      </c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</row>
    <row r="517" spans="1:593" s="30" customFormat="1" ht="15.75" customHeight="1" x14ac:dyDescent="0.2">
      <c r="A517" s="25" t="s">
        <v>103</v>
      </c>
      <c r="B517" s="41" t="s">
        <v>1370</v>
      </c>
      <c r="C517" s="26" t="s">
        <v>105</v>
      </c>
      <c r="D517" s="24" t="s">
        <v>261</v>
      </c>
      <c r="E517" s="24" t="s">
        <v>3679</v>
      </c>
      <c r="F517" s="31"/>
      <c r="G517" s="24"/>
      <c r="H517" s="24"/>
      <c r="I517" s="25"/>
      <c r="J517" s="24"/>
      <c r="K517" s="24"/>
      <c r="L517" s="27"/>
      <c r="M517" s="28"/>
      <c r="N517" s="28"/>
      <c r="O517" s="27"/>
      <c r="P517" s="27"/>
      <c r="Q517" s="33">
        <f t="shared" si="37"/>
        <v>27</v>
      </c>
      <c r="R517" s="34">
        <f t="shared" si="36"/>
        <v>38</v>
      </c>
      <c r="S517" s="28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7"/>
      <c r="BT517" s="27"/>
      <c r="BU517" s="27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>
        <v>27</v>
      </c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  <c r="QN517" s="29"/>
      <c r="QO517" s="29"/>
      <c r="QP517" s="29"/>
      <c r="QQ517" s="29"/>
      <c r="QR517" s="29"/>
      <c r="QS517" s="29"/>
      <c r="QT517" s="29"/>
      <c r="QU517" s="29"/>
      <c r="QV517" s="29"/>
      <c r="QW517" s="29"/>
      <c r="QX517" s="29"/>
      <c r="QY517" s="29"/>
      <c r="QZ517" s="29"/>
      <c r="RA517" s="29"/>
      <c r="RB517" s="29"/>
      <c r="RC517" s="29"/>
      <c r="RD517" s="29"/>
      <c r="RE517" s="29"/>
      <c r="RF517" s="29"/>
      <c r="RG517" s="29"/>
      <c r="RH517" s="29"/>
      <c r="RI517" s="29"/>
      <c r="RJ517" s="29"/>
      <c r="RK517" s="29"/>
      <c r="RL517" s="29"/>
      <c r="RM517" s="29"/>
      <c r="RN517" s="29"/>
      <c r="RO517" s="29"/>
      <c r="RP517" s="29"/>
      <c r="RQ517" s="29"/>
      <c r="RR517" s="29"/>
      <c r="RS517" s="29"/>
      <c r="RT517" s="29"/>
      <c r="RU517" s="29"/>
      <c r="RV517" s="29"/>
      <c r="RW517" s="29"/>
      <c r="RX517" s="29"/>
      <c r="RY517" s="29"/>
      <c r="RZ517" s="29"/>
      <c r="SA517" s="29"/>
      <c r="SB517" s="29"/>
      <c r="SC517" s="29"/>
      <c r="SD517" s="29"/>
      <c r="SE517" s="29"/>
      <c r="SF517" s="29"/>
      <c r="SG517" s="29"/>
      <c r="SH517" s="29"/>
      <c r="SI517" s="29"/>
      <c r="SJ517" s="29"/>
      <c r="SK517" s="29"/>
      <c r="SL517" s="29"/>
      <c r="SM517" s="29"/>
      <c r="SN517" s="29"/>
      <c r="SO517" s="29"/>
      <c r="SP517" s="29"/>
      <c r="SQ517" s="29"/>
      <c r="SR517" s="29"/>
      <c r="SS517" s="29"/>
      <c r="ST517" s="29"/>
      <c r="SU517" s="29"/>
      <c r="SV517" s="29"/>
      <c r="SW517" s="29"/>
      <c r="SX517" s="29"/>
      <c r="SY517" s="29"/>
      <c r="SZ517" s="29"/>
      <c r="TA517" s="29"/>
      <c r="TB517" s="29"/>
      <c r="TC517" s="29"/>
      <c r="TD517" s="29"/>
      <c r="TE517" s="29"/>
      <c r="TF517" s="29"/>
      <c r="TG517" s="29"/>
      <c r="TH517" s="29"/>
      <c r="TI517" s="29"/>
      <c r="TJ517" s="29"/>
      <c r="TK517" s="29"/>
      <c r="TL517" s="29"/>
      <c r="TM517" s="29"/>
      <c r="TN517" s="29"/>
      <c r="TO517" s="29"/>
      <c r="TP517" s="29"/>
      <c r="TQ517" s="29"/>
      <c r="TR517" s="29"/>
      <c r="TS517" s="29"/>
      <c r="TT517" s="29"/>
      <c r="TU517" s="29"/>
      <c r="TV517" s="29"/>
      <c r="TW517" s="29"/>
      <c r="TX517" s="29"/>
      <c r="TY517" s="29"/>
      <c r="TZ517" s="29"/>
      <c r="UA517" s="29"/>
      <c r="UB517" s="29"/>
      <c r="UC517" s="29"/>
      <c r="UD517" s="29"/>
      <c r="UE517" s="29"/>
      <c r="UF517" s="29"/>
      <c r="UG517" s="29"/>
      <c r="UH517" s="29"/>
      <c r="UI517" s="29"/>
      <c r="UJ517" s="29"/>
      <c r="UK517" s="29"/>
      <c r="UL517" s="29"/>
      <c r="UM517" s="29"/>
      <c r="UN517" s="29"/>
      <c r="UO517" s="29"/>
      <c r="UP517" s="29"/>
      <c r="UQ517" s="29"/>
      <c r="UR517" s="29"/>
      <c r="US517" s="29"/>
      <c r="UT517" s="29"/>
      <c r="UU517" s="29"/>
      <c r="UV517" s="29"/>
      <c r="UW517" s="29"/>
      <c r="UX517" s="29"/>
      <c r="UY517" s="29"/>
      <c r="UZ517" s="29"/>
      <c r="VA517" s="29"/>
      <c r="VB517" s="29"/>
      <c r="VC517" s="29"/>
      <c r="VD517" s="29"/>
      <c r="VE517" s="29"/>
      <c r="VF517" s="29"/>
      <c r="VG517" s="29"/>
      <c r="VH517" s="29"/>
      <c r="VI517" s="29"/>
      <c r="VJ517" s="29"/>
      <c r="VK517" s="29"/>
      <c r="VL517" s="29"/>
      <c r="VM517" s="29"/>
      <c r="VN517" s="29"/>
      <c r="VO517" s="29"/>
      <c r="VP517" s="29"/>
      <c r="VQ517" s="29"/>
      <c r="VR517" s="29"/>
      <c r="VS517" s="29"/>
      <c r="VT517" s="29"/>
      <c r="VU517" s="29"/>
    </row>
    <row r="518" spans="1:593" s="30" customFormat="1" ht="15.75" customHeight="1" x14ac:dyDescent="0.2">
      <c r="A518" s="25" t="s">
        <v>103</v>
      </c>
      <c r="B518" s="41" t="s">
        <v>1370</v>
      </c>
      <c r="C518" s="26" t="s">
        <v>105</v>
      </c>
      <c r="D518" s="25" t="s">
        <v>1412</v>
      </c>
      <c r="E518" s="25" t="s">
        <v>1413</v>
      </c>
      <c r="F518" s="25"/>
      <c r="G518" s="25" t="s">
        <v>1414</v>
      </c>
      <c r="H518" s="25" t="s">
        <v>139</v>
      </c>
      <c r="I518" s="24">
        <v>8</v>
      </c>
      <c r="J518" s="25" t="s">
        <v>1415</v>
      </c>
      <c r="K518" s="25" t="s">
        <v>1416</v>
      </c>
      <c r="L518" s="29">
        <v>999883829</v>
      </c>
      <c r="M518" s="29" t="s">
        <v>112</v>
      </c>
      <c r="N518" s="28"/>
      <c r="O518" s="29"/>
      <c r="P518" s="29"/>
      <c r="Q518" s="33">
        <f t="shared" si="37"/>
        <v>20</v>
      </c>
      <c r="R518" s="34">
        <f t="shared" si="36"/>
        <v>39</v>
      </c>
      <c r="S518" s="28"/>
      <c r="T518" s="29"/>
      <c r="U518" s="29"/>
      <c r="V518" s="29"/>
      <c r="W518" s="29"/>
      <c r="X518" s="29"/>
      <c r="Y518" s="29"/>
      <c r="Z518" s="29"/>
      <c r="AA518" s="29"/>
      <c r="AB518" s="29">
        <v>20</v>
      </c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7"/>
      <c r="BT518" s="27"/>
      <c r="BU518" s="27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</row>
    <row r="519" spans="1:593" s="30" customFormat="1" ht="15.75" customHeight="1" x14ac:dyDescent="0.2">
      <c r="A519" s="25" t="s">
        <v>103</v>
      </c>
      <c r="B519" s="41" t="s">
        <v>1370</v>
      </c>
      <c r="C519" s="26" t="s">
        <v>105</v>
      </c>
      <c r="D519" s="24" t="s">
        <v>1180</v>
      </c>
      <c r="E519" s="24" t="s">
        <v>107</v>
      </c>
      <c r="F519" s="31"/>
      <c r="G519" s="24"/>
      <c r="H519" s="24"/>
      <c r="I519" s="24"/>
      <c r="J519" s="24"/>
      <c r="K519" s="24"/>
      <c r="L519" s="27"/>
      <c r="M519" s="28"/>
      <c r="N519" s="28"/>
      <c r="O519" s="27"/>
      <c r="P519" s="27"/>
      <c r="Q519" s="33">
        <f t="shared" si="37"/>
        <v>16.649999999999999</v>
      </c>
      <c r="R519" s="34">
        <f t="shared" si="36"/>
        <v>40</v>
      </c>
      <c r="S519" s="28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>
        <v>16.649999999999999</v>
      </c>
      <c r="BK519" s="29"/>
      <c r="BL519" s="29"/>
      <c r="BM519" s="29"/>
      <c r="BN519" s="29"/>
      <c r="BO519" s="29"/>
      <c r="BP519" s="29"/>
      <c r="BQ519" s="29"/>
      <c r="BR519" s="29"/>
      <c r="BS519" s="27"/>
      <c r="BT519" s="27"/>
      <c r="BU519" s="27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</row>
    <row r="520" spans="1:593" s="30" customFormat="1" ht="15.75" customHeight="1" x14ac:dyDescent="0.2">
      <c r="A520" s="25" t="s">
        <v>103</v>
      </c>
      <c r="B520" s="41" t="s">
        <v>1370</v>
      </c>
      <c r="C520" s="26" t="s">
        <v>105</v>
      </c>
      <c r="D520" s="24" t="s">
        <v>335</v>
      </c>
      <c r="E520" s="24" t="s">
        <v>1417</v>
      </c>
      <c r="F520" s="31">
        <v>37551</v>
      </c>
      <c r="G520" s="24" t="s">
        <v>464</v>
      </c>
      <c r="H520" s="24" t="s">
        <v>606</v>
      </c>
      <c r="I520" s="24">
        <v>7</v>
      </c>
      <c r="J520" s="24" t="s">
        <v>1300</v>
      </c>
      <c r="K520" s="24" t="s">
        <v>1301</v>
      </c>
      <c r="L520" s="27">
        <v>999852369</v>
      </c>
      <c r="M520" s="28" t="s">
        <v>112</v>
      </c>
      <c r="N520" s="28"/>
      <c r="O520" s="27"/>
      <c r="P520" s="27"/>
      <c r="Q520" s="33">
        <f>10 + SUM(AO520:ED520)</f>
        <v>10</v>
      </c>
      <c r="R520" s="34">
        <f t="shared" si="36"/>
        <v>41</v>
      </c>
      <c r="S520" s="28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7"/>
      <c r="BT520" s="27"/>
      <c r="BU520" s="27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</row>
    <row r="521" spans="1:593" s="30" customFormat="1" ht="15.75" customHeight="1" x14ac:dyDescent="0.2">
      <c r="A521" s="25" t="s">
        <v>103</v>
      </c>
      <c r="B521" s="41" t="s">
        <v>1370</v>
      </c>
      <c r="C521" s="26" t="s">
        <v>105</v>
      </c>
      <c r="D521" s="24" t="s">
        <v>531</v>
      </c>
      <c r="E521" s="24" t="s">
        <v>1169</v>
      </c>
      <c r="F521" s="31">
        <v>37522</v>
      </c>
      <c r="G521" s="24" t="s">
        <v>1418</v>
      </c>
      <c r="H521" s="24" t="s">
        <v>1419</v>
      </c>
      <c r="I521" s="24">
        <v>5</v>
      </c>
      <c r="J521" s="24" t="s">
        <v>1420</v>
      </c>
      <c r="K521" s="24" t="s">
        <v>1421</v>
      </c>
      <c r="L521" s="27">
        <v>999903592</v>
      </c>
      <c r="M521" s="28" t="s">
        <v>112</v>
      </c>
      <c r="N521" s="28"/>
      <c r="O521" s="27"/>
      <c r="P521" s="27"/>
      <c r="Q521" s="33">
        <f t="shared" ref="Q521:Q560" si="38">SUM(T521:ED521)</f>
        <v>10</v>
      </c>
      <c r="R521" s="34">
        <f t="shared" si="36"/>
        <v>41</v>
      </c>
      <c r="S521" s="28"/>
      <c r="T521" s="29">
        <v>10</v>
      </c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7"/>
      <c r="BT521" s="27"/>
      <c r="BU521" s="27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</row>
    <row r="522" spans="1:593" s="30" customFormat="1" ht="15.75" hidden="1" customHeight="1" x14ac:dyDescent="0.2">
      <c r="A522" s="25" t="s">
        <v>103</v>
      </c>
      <c r="B522" s="41" t="s">
        <v>1370</v>
      </c>
      <c r="C522" s="26" t="s">
        <v>105</v>
      </c>
      <c r="D522" s="24" t="s">
        <v>423</v>
      </c>
      <c r="E522" s="24" t="s">
        <v>1169</v>
      </c>
      <c r="F522" s="24"/>
      <c r="G522" s="24" t="s">
        <v>226</v>
      </c>
      <c r="H522" s="24" t="s">
        <v>200</v>
      </c>
      <c r="I522" s="24">
        <v>8</v>
      </c>
      <c r="J522" s="24" t="s">
        <v>227</v>
      </c>
      <c r="K522" s="24" t="s">
        <v>228</v>
      </c>
      <c r="L522" s="27">
        <v>999875819</v>
      </c>
      <c r="M522" s="28" t="s">
        <v>112</v>
      </c>
      <c r="N522" s="28"/>
      <c r="O522" s="27"/>
      <c r="P522" s="27"/>
      <c r="Q522" s="33">
        <f t="shared" si="38"/>
        <v>0</v>
      </c>
      <c r="R522" s="34">
        <f t="shared" ref="R522:R545" si="39">RANK(Q522,$Q$480:$Q$560)</f>
        <v>43</v>
      </c>
      <c r="S522" s="28"/>
      <c r="T522" s="29"/>
      <c r="U522" s="29"/>
      <c r="V522" s="29"/>
      <c r="W522" s="27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7"/>
      <c r="BT522" s="27"/>
      <c r="BU522" s="27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  <c r="QN522" s="29"/>
      <c r="QO522" s="29"/>
      <c r="QP522" s="29"/>
      <c r="QQ522" s="29"/>
      <c r="QR522" s="29"/>
      <c r="QS522" s="29"/>
      <c r="QT522" s="29"/>
      <c r="QU522" s="29"/>
      <c r="QV522" s="29"/>
      <c r="QW522" s="29"/>
      <c r="QX522" s="29"/>
      <c r="QY522" s="29"/>
      <c r="QZ522" s="29"/>
      <c r="RA522" s="29"/>
      <c r="RB522" s="29"/>
      <c r="RC522" s="29"/>
      <c r="RD522" s="29"/>
      <c r="RE522" s="29"/>
      <c r="RF522" s="29"/>
      <c r="RG522" s="29"/>
      <c r="RH522" s="29"/>
      <c r="RI522" s="29"/>
      <c r="RJ522" s="29"/>
      <c r="RK522" s="29"/>
      <c r="RL522" s="29"/>
      <c r="RM522" s="29"/>
      <c r="RN522" s="29"/>
      <c r="RO522" s="29"/>
      <c r="RP522" s="29"/>
      <c r="RQ522" s="29"/>
      <c r="RR522" s="29"/>
      <c r="RS522" s="29"/>
      <c r="RT522" s="29"/>
      <c r="RU522" s="29"/>
      <c r="RV522" s="29"/>
      <c r="RW522" s="29"/>
      <c r="RX522" s="29"/>
      <c r="RY522" s="29"/>
      <c r="RZ522" s="29"/>
      <c r="SA522" s="29"/>
      <c r="SB522" s="29"/>
      <c r="SC522" s="29"/>
      <c r="SD522" s="29"/>
      <c r="SE522" s="29"/>
      <c r="SF522" s="29"/>
      <c r="SG522" s="29"/>
      <c r="SH522" s="29"/>
      <c r="SI522" s="29"/>
      <c r="SJ522" s="29"/>
      <c r="SK522" s="29"/>
      <c r="SL522" s="29"/>
      <c r="SM522" s="29"/>
      <c r="SN522" s="29"/>
      <c r="SO522" s="29"/>
      <c r="SP522" s="29"/>
      <c r="SQ522" s="29"/>
      <c r="SR522" s="29"/>
      <c r="SS522" s="29"/>
      <c r="ST522" s="29"/>
      <c r="SU522" s="29"/>
      <c r="SV522" s="29"/>
      <c r="SW522" s="29"/>
      <c r="SX522" s="29"/>
      <c r="SY522" s="29"/>
      <c r="SZ522" s="29"/>
      <c r="TA522" s="29"/>
      <c r="TB522" s="29"/>
      <c r="TC522" s="29"/>
      <c r="TD522" s="29"/>
      <c r="TE522" s="29"/>
      <c r="TF522" s="29"/>
      <c r="TG522" s="29"/>
      <c r="TH522" s="29"/>
      <c r="TI522" s="29"/>
      <c r="TJ522" s="29"/>
      <c r="TK522" s="29"/>
      <c r="TL522" s="29"/>
      <c r="TM522" s="29"/>
      <c r="TN522" s="29"/>
      <c r="TO522" s="29"/>
      <c r="TP522" s="29"/>
      <c r="TQ522" s="29"/>
      <c r="TR522" s="29"/>
      <c r="TS522" s="29"/>
      <c r="TT522" s="29"/>
      <c r="TU522" s="29"/>
      <c r="TV522" s="29"/>
      <c r="TW522" s="29"/>
      <c r="TX522" s="29"/>
      <c r="TY522" s="29"/>
      <c r="TZ522" s="29"/>
      <c r="UA522" s="29"/>
      <c r="UB522" s="29"/>
      <c r="UC522" s="29"/>
      <c r="UD522" s="29"/>
      <c r="UE522" s="29"/>
      <c r="UF522" s="29"/>
      <c r="UG522" s="29"/>
      <c r="UH522" s="29"/>
      <c r="UI522" s="29"/>
      <c r="UJ522" s="29"/>
      <c r="UK522" s="29"/>
      <c r="UL522" s="29"/>
      <c r="UM522" s="29"/>
      <c r="UN522" s="29"/>
      <c r="UO522" s="29"/>
      <c r="UP522" s="29"/>
      <c r="UQ522" s="29"/>
      <c r="UR522" s="29"/>
      <c r="US522" s="29"/>
      <c r="UT522" s="29"/>
      <c r="UU522" s="29"/>
      <c r="UV522" s="29"/>
      <c r="UW522" s="29"/>
      <c r="UX522" s="29"/>
      <c r="UY522" s="29"/>
      <c r="UZ522" s="29"/>
      <c r="VA522" s="29"/>
      <c r="VB522" s="29"/>
      <c r="VC522" s="29"/>
      <c r="VD522" s="29"/>
      <c r="VE522" s="29"/>
      <c r="VF522" s="29"/>
      <c r="VG522" s="29"/>
      <c r="VH522" s="29"/>
      <c r="VI522" s="29"/>
      <c r="VJ522" s="29"/>
      <c r="VK522" s="29"/>
      <c r="VL522" s="29"/>
      <c r="VM522" s="29"/>
      <c r="VN522" s="29"/>
      <c r="VO522" s="29"/>
      <c r="VP522" s="29"/>
      <c r="VQ522" s="29"/>
      <c r="VR522" s="29"/>
      <c r="VS522" s="29"/>
      <c r="VT522" s="29"/>
      <c r="VU522" s="29"/>
    </row>
    <row r="523" spans="1:593" s="30" customFormat="1" ht="15.75" hidden="1" customHeight="1" x14ac:dyDescent="0.2">
      <c r="A523" s="25" t="s">
        <v>103</v>
      </c>
      <c r="B523" s="41" t="s">
        <v>1370</v>
      </c>
      <c r="C523" s="26" t="s">
        <v>105</v>
      </c>
      <c r="D523" s="24" t="s">
        <v>939</v>
      </c>
      <c r="E523" s="24" t="s">
        <v>1169</v>
      </c>
      <c r="F523" s="40">
        <v>37560</v>
      </c>
      <c r="G523" s="24" t="s">
        <v>940</v>
      </c>
      <c r="H523" s="24" t="s">
        <v>122</v>
      </c>
      <c r="I523" s="24">
        <v>4</v>
      </c>
      <c r="J523" s="24" t="s">
        <v>941</v>
      </c>
      <c r="K523" s="24" t="s">
        <v>942</v>
      </c>
      <c r="L523" s="27">
        <v>999883639</v>
      </c>
      <c r="M523" s="28"/>
      <c r="N523" s="28"/>
      <c r="O523" s="27"/>
      <c r="P523" s="27"/>
      <c r="Q523" s="33">
        <f t="shared" si="38"/>
        <v>0</v>
      </c>
      <c r="R523" s="34">
        <f t="shared" si="39"/>
        <v>43</v>
      </c>
      <c r="S523" s="28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7"/>
      <c r="BT523" s="27"/>
      <c r="BU523" s="27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  <c r="QN523" s="29"/>
      <c r="QO523" s="29"/>
      <c r="QP523" s="29"/>
      <c r="QQ523" s="29"/>
      <c r="QR523" s="29"/>
      <c r="QS523" s="29"/>
      <c r="QT523" s="29"/>
      <c r="QU523" s="29"/>
      <c r="QV523" s="29"/>
      <c r="QW523" s="29"/>
      <c r="QX523" s="29"/>
      <c r="QY523" s="29"/>
      <c r="QZ523" s="29"/>
      <c r="RA523" s="29"/>
      <c r="RB523" s="29"/>
      <c r="RC523" s="29"/>
      <c r="RD523" s="29"/>
      <c r="RE523" s="29"/>
      <c r="RF523" s="29"/>
      <c r="RG523" s="29"/>
      <c r="RH523" s="29"/>
      <c r="RI523" s="29"/>
      <c r="RJ523" s="29"/>
      <c r="RK523" s="29"/>
      <c r="RL523" s="29"/>
      <c r="RM523" s="29"/>
      <c r="RN523" s="29"/>
      <c r="RO523" s="29"/>
      <c r="RP523" s="29"/>
      <c r="RQ523" s="29"/>
      <c r="RR523" s="29"/>
      <c r="RS523" s="29"/>
      <c r="RT523" s="29"/>
      <c r="RU523" s="29"/>
      <c r="RV523" s="29"/>
      <c r="RW523" s="29"/>
      <c r="RX523" s="29"/>
      <c r="RY523" s="29"/>
      <c r="RZ523" s="29"/>
      <c r="SA523" s="29"/>
      <c r="SB523" s="29"/>
      <c r="SC523" s="29"/>
      <c r="SD523" s="29"/>
      <c r="SE523" s="29"/>
      <c r="SF523" s="29"/>
      <c r="SG523" s="29"/>
      <c r="SH523" s="29"/>
      <c r="SI523" s="29"/>
      <c r="SJ523" s="29"/>
      <c r="SK523" s="29"/>
      <c r="SL523" s="29"/>
      <c r="SM523" s="29"/>
      <c r="SN523" s="29"/>
      <c r="SO523" s="29"/>
      <c r="SP523" s="29"/>
      <c r="SQ523" s="29"/>
      <c r="SR523" s="29"/>
      <c r="SS523" s="29"/>
      <c r="ST523" s="29"/>
      <c r="SU523" s="29"/>
      <c r="SV523" s="29"/>
      <c r="SW523" s="29"/>
      <c r="SX523" s="29"/>
      <c r="SY523" s="29"/>
      <c r="SZ523" s="29"/>
      <c r="TA523" s="29"/>
      <c r="TB523" s="29"/>
      <c r="TC523" s="29"/>
      <c r="TD523" s="29"/>
      <c r="TE523" s="29"/>
      <c r="TF523" s="29"/>
      <c r="TG523" s="29"/>
      <c r="TH523" s="29"/>
      <c r="TI523" s="29"/>
      <c r="TJ523" s="29"/>
      <c r="TK523" s="29"/>
      <c r="TL523" s="29"/>
      <c r="TM523" s="29"/>
      <c r="TN523" s="29"/>
      <c r="TO523" s="29"/>
      <c r="TP523" s="29"/>
      <c r="TQ523" s="29"/>
      <c r="TR523" s="29"/>
      <c r="TS523" s="29"/>
      <c r="TT523" s="29"/>
      <c r="TU523" s="29"/>
      <c r="TV523" s="29"/>
      <c r="TW523" s="29"/>
      <c r="TX523" s="29"/>
      <c r="TY523" s="29"/>
      <c r="TZ523" s="29"/>
      <c r="UA523" s="29"/>
      <c r="UB523" s="29"/>
      <c r="UC523" s="29"/>
      <c r="UD523" s="29"/>
      <c r="UE523" s="29"/>
      <c r="UF523" s="29"/>
      <c r="UG523" s="29"/>
      <c r="UH523" s="29"/>
      <c r="UI523" s="29"/>
      <c r="UJ523" s="29"/>
      <c r="UK523" s="29"/>
      <c r="UL523" s="29"/>
      <c r="UM523" s="29"/>
      <c r="UN523" s="29"/>
      <c r="UO523" s="29"/>
      <c r="UP523" s="29"/>
      <c r="UQ523" s="29"/>
      <c r="UR523" s="29"/>
      <c r="US523" s="29"/>
      <c r="UT523" s="29"/>
      <c r="UU523" s="29"/>
      <c r="UV523" s="29"/>
      <c r="UW523" s="29"/>
      <c r="UX523" s="29"/>
      <c r="UY523" s="29"/>
      <c r="UZ523" s="29"/>
      <c r="VA523" s="29"/>
      <c r="VB523" s="29"/>
      <c r="VC523" s="29"/>
      <c r="VD523" s="29"/>
      <c r="VE523" s="29"/>
      <c r="VF523" s="29"/>
      <c r="VG523" s="29"/>
      <c r="VH523" s="29"/>
      <c r="VI523" s="29"/>
      <c r="VJ523" s="29"/>
      <c r="VK523" s="29"/>
      <c r="VL523" s="29"/>
      <c r="VM523" s="29"/>
      <c r="VN523" s="29"/>
      <c r="VO523" s="29"/>
      <c r="VP523" s="29"/>
      <c r="VQ523" s="29"/>
      <c r="VR523" s="29"/>
      <c r="VS523" s="29"/>
      <c r="VT523" s="29"/>
      <c r="VU523" s="29"/>
    </row>
    <row r="524" spans="1:593" s="30" customFormat="1" ht="15.75" hidden="1" customHeight="1" x14ac:dyDescent="0.2">
      <c r="A524" s="25" t="s">
        <v>103</v>
      </c>
      <c r="B524" s="41" t="s">
        <v>1370</v>
      </c>
      <c r="C524" s="26" t="s">
        <v>105</v>
      </c>
      <c r="D524" s="24" t="s">
        <v>628</v>
      </c>
      <c r="E524" s="24" t="s">
        <v>1169</v>
      </c>
      <c r="F524" s="31">
        <v>37265</v>
      </c>
      <c r="G524" s="24" t="s">
        <v>677</v>
      </c>
      <c r="H524" s="24" t="s">
        <v>116</v>
      </c>
      <c r="I524" s="25">
        <v>2</v>
      </c>
      <c r="J524" s="24" t="s">
        <v>678</v>
      </c>
      <c r="K524" s="24" t="s">
        <v>679</v>
      </c>
      <c r="L524" s="27">
        <v>999797501</v>
      </c>
      <c r="M524" s="28" t="s">
        <v>112</v>
      </c>
      <c r="N524" s="28"/>
      <c r="O524" s="27"/>
      <c r="P524" s="27"/>
      <c r="Q524" s="33">
        <f t="shared" si="38"/>
        <v>0</v>
      </c>
      <c r="R524" s="34">
        <f t="shared" si="39"/>
        <v>43</v>
      </c>
      <c r="S524" s="28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7"/>
      <c r="BT524" s="27"/>
      <c r="BU524" s="27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  <c r="QN524" s="29"/>
      <c r="QO524" s="29"/>
      <c r="QP524" s="29"/>
      <c r="QQ524" s="29"/>
      <c r="QR524" s="29"/>
      <c r="QS524" s="29"/>
      <c r="QT524" s="29"/>
      <c r="QU524" s="29"/>
      <c r="QV524" s="29"/>
      <c r="QW524" s="29"/>
      <c r="QX524" s="29"/>
      <c r="QY524" s="29"/>
      <c r="QZ524" s="29"/>
      <c r="RA524" s="29"/>
      <c r="RB524" s="29"/>
      <c r="RC524" s="29"/>
      <c r="RD524" s="29"/>
      <c r="RE524" s="29"/>
      <c r="RF524" s="29"/>
      <c r="RG524" s="29"/>
      <c r="RH524" s="29"/>
      <c r="RI524" s="29"/>
      <c r="RJ524" s="29"/>
      <c r="RK524" s="29"/>
      <c r="RL524" s="29"/>
      <c r="RM524" s="29"/>
      <c r="RN524" s="29"/>
      <c r="RO524" s="29"/>
      <c r="RP524" s="29"/>
      <c r="RQ524" s="29"/>
      <c r="RR524" s="29"/>
      <c r="RS524" s="29"/>
      <c r="RT524" s="29"/>
      <c r="RU524" s="29"/>
      <c r="RV524" s="29"/>
      <c r="RW524" s="29"/>
      <c r="RX524" s="29"/>
      <c r="RY524" s="29"/>
      <c r="RZ524" s="29"/>
      <c r="SA524" s="29"/>
      <c r="SB524" s="29"/>
      <c r="SC524" s="29"/>
      <c r="SD524" s="29"/>
      <c r="SE524" s="29"/>
      <c r="SF524" s="29"/>
      <c r="SG524" s="29"/>
      <c r="SH524" s="29"/>
      <c r="SI524" s="29"/>
      <c r="SJ524" s="29"/>
      <c r="SK524" s="29"/>
      <c r="SL524" s="29"/>
      <c r="SM524" s="29"/>
      <c r="SN524" s="29"/>
      <c r="SO524" s="29"/>
      <c r="SP524" s="29"/>
      <c r="SQ524" s="29"/>
      <c r="SR524" s="29"/>
      <c r="SS524" s="29"/>
      <c r="ST524" s="29"/>
      <c r="SU524" s="29"/>
      <c r="SV524" s="29"/>
      <c r="SW524" s="29"/>
      <c r="SX524" s="29"/>
      <c r="SY524" s="29"/>
      <c r="SZ524" s="29"/>
      <c r="TA524" s="29"/>
      <c r="TB524" s="29"/>
      <c r="TC524" s="29"/>
      <c r="TD524" s="29"/>
      <c r="TE524" s="29"/>
      <c r="TF524" s="29"/>
      <c r="TG524" s="29"/>
      <c r="TH524" s="29"/>
      <c r="TI524" s="29"/>
      <c r="TJ524" s="29"/>
      <c r="TK524" s="29"/>
      <c r="TL524" s="29"/>
      <c r="TM524" s="29"/>
      <c r="TN524" s="29"/>
      <c r="TO524" s="29"/>
      <c r="TP524" s="29"/>
      <c r="TQ524" s="29"/>
      <c r="TR524" s="29"/>
      <c r="TS524" s="29"/>
      <c r="TT524" s="29"/>
      <c r="TU524" s="29"/>
      <c r="TV524" s="29"/>
      <c r="TW524" s="29"/>
      <c r="TX524" s="29"/>
      <c r="TY524" s="29"/>
      <c r="TZ524" s="29"/>
      <c r="UA524" s="29"/>
      <c r="UB524" s="29"/>
      <c r="UC524" s="29"/>
      <c r="UD524" s="29"/>
      <c r="UE524" s="29"/>
      <c r="UF524" s="29"/>
      <c r="UG524" s="29"/>
      <c r="UH524" s="29"/>
      <c r="UI524" s="29"/>
      <c r="UJ524" s="29"/>
      <c r="UK524" s="29"/>
      <c r="UL524" s="29"/>
      <c r="UM524" s="29"/>
      <c r="UN524" s="29"/>
      <c r="UO524" s="29"/>
      <c r="UP524" s="29"/>
      <c r="UQ524" s="29"/>
      <c r="UR524" s="29"/>
      <c r="US524" s="29"/>
      <c r="UT524" s="29"/>
      <c r="UU524" s="29"/>
      <c r="UV524" s="29"/>
      <c r="UW524" s="29"/>
      <c r="UX524" s="29"/>
      <c r="UY524" s="29"/>
      <c r="UZ524" s="29"/>
      <c r="VA524" s="29"/>
      <c r="VB524" s="29"/>
      <c r="VC524" s="29"/>
      <c r="VD524" s="29"/>
      <c r="VE524" s="29"/>
      <c r="VF524" s="29"/>
      <c r="VG524" s="29"/>
      <c r="VH524" s="29"/>
      <c r="VI524" s="29"/>
      <c r="VJ524" s="29"/>
      <c r="VK524" s="29"/>
      <c r="VL524" s="29"/>
      <c r="VM524" s="29"/>
      <c r="VN524" s="29"/>
      <c r="VO524" s="29"/>
      <c r="VP524" s="29"/>
      <c r="VQ524" s="29"/>
      <c r="VR524" s="29"/>
      <c r="VS524" s="29"/>
      <c r="VT524" s="29"/>
      <c r="VU524" s="29"/>
    </row>
    <row r="525" spans="1:593" s="30" customFormat="1" ht="15.75" hidden="1" customHeight="1" x14ac:dyDescent="0.2">
      <c r="A525" s="25" t="s">
        <v>103</v>
      </c>
      <c r="B525" s="41" t="s">
        <v>1370</v>
      </c>
      <c r="C525" s="26" t="s">
        <v>105</v>
      </c>
      <c r="D525" s="24" t="s">
        <v>1429</v>
      </c>
      <c r="E525" s="24" t="s">
        <v>1169</v>
      </c>
      <c r="F525" s="24"/>
      <c r="G525" s="24" t="s">
        <v>1430</v>
      </c>
      <c r="H525" s="24" t="s">
        <v>310</v>
      </c>
      <c r="I525" s="24">
        <v>5</v>
      </c>
      <c r="J525" s="24" t="s">
        <v>1431</v>
      </c>
      <c r="K525" s="24" t="s">
        <v>1432</v>
      </c>
      <c r="L525" s="27">
        <v>999826115</v>
      </c>
      <c r="M525" s="28" t="s">
        <v>112</v>
      </c>
      <c r="N525" s="28"/>
      <c r="O525" s="27"/>
      <c r="P525" s="27"/>
      <c r="Q525" s="33">
        <f t="shared" si="38"/>
        <v>0</v>
      </c>
      <c r="R525" s="34">
        <f t="shared" si="39"/>
        <v>43</v>
      </c>
      <c r="S525" s="28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7"/>
      <c r="BT525" s="27"/>
      <c r="BU525" s="27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  <c r="QN525" s="29"/>
      <c r="QO525" s="29"/>
      <c r="QP525" s="29"/>
      <c r="QQ525" s="29"/>
      <c r="QR525" s="29"/>
      <c r="QS525" s="29"/>
      <c r="QT525" s="29"/>
      <c r="QU525" s="29"/>
      <c r="QV525" s="29"/>
      <c r="QW525" s="29"/>
      <c r="QX525" s="29"/>
      <c r="QY525" s="29"/>
      <c r="QZ525" s="29"/>
      <c r="RA525" s="29"/>
      <c r="RB525" s="29"/>
      <c r="RC525" s="29"/>
      <c r="RD525" s="29"/>
      <c r="RE525" s="29"/>
      <c r="RF525" s="29"/>
      <c r="RG525" s="29"/>
      <c r="RH525" s="29"/>
      <c r="RI525" s="29"/>
      <c r="RJ525" s="29"/>
      <c r="RK525" s="29"/>
      <c r="RL525" s="29"/>
      <c r="RM525" s="29"/>
      <c r="RN525" s="29"/>
      <c r="RO525" s="29"/>
      <c r="RP525" s="29"/>
      <c r="RQ525" s="29"/>
      <c r="RR525" s="29"/>
      <c r="RS525" s="29"/>
      <c r="RT525" s="29"/>
      <c r="RU525" s="29"/>
      <c r="RV525" s="29"/>
      <c r="RW525" s="29"/>
      <c r="RX525" s="29"/>
      <c r="RY525" s="29"/>
      <c r="RZ525" s="29"/>
      <c r="SA525" s="29"/>
      <c r="SB525" s="29"/>
      <c r="SC525" s="29"/>
      <c r="SD525" s="29"/>
      <c r="SE525" s="29"/>
      <c r="SF525" s="29"/>
      <c r="SG525" s="29"/>
      <c r="SH525" s="29"/>
      <c r="SI525" s="29"/>
      <c r="SJ525" s="29"/>
      <c r="SK525" s="29"/>
      <c r="SL525" s="29"/>
      <c r="SM525" s="29"/>
      <c r="SN525" s="29"/>
      <c r="SO525" s="29"/>
      <c r="SP525" s="29"/>
      <c r="SQ525" s="29"/>
      <c r="SR525" s="29"/>
      <c r="SS525" s="29"/>
      <c r="ST525" s="29"/>
      <c r="SU525" s="29"/>
      <c r="SV525" s="29"/>
      <c r="SW525" s="29"/>
      <c r="SX525" s="29"/>
      <c r="SY525" s="29"/>
      <c r="SZ525" s="29"/>
      <c r="TA525" s="29"/>
      <c r="TB525" s="29"/>
      <c r="TC525" s="29"/>
      <c r="TD525" s="29"/>
      <c r="TE525" s="29"/>
      <c r="TF525" s="29"/>
      <c r="TG525" s="29"/>
      <c r="TH525" s="29"/>
      <c r="TI525" s="29"/>
      <c r="TJ525" s="29"/>
      <c r="TK525" s="29"/>
      <c r="TL525" s="29"/>
      <c r="TM525" s="29"/>
      <c r="TN525" s="29"/>
      <c r="TO525" s="29"/>
      <c r="TP525" s="29"/>
      <c r="TQ525" s="29"/>
      <c r="TR525" s="29"/>
      <c r="TS525" s="29"/>
      <c r="TT525" s="29"/>
      <c r="TU525" s="29"/>
      <c r="TV525" s="29"/>
      <c r="TW525" s="29"/>
      <c r="TX525" s="29"/>
      <c r="TY525" s="29"/>
      <c r="TZ525" s="29"/>
      <c r="UA525" s="29"/>
      <c r="UB525" s="29"/>
      <c r="UC525" s="29"/>
      <c r="UD525" s="29"/>
      <c r="UE525" s="29"/>
      <c r="UF525" s="29"/>
      <c r="UG525" s="29"/>
      <c r="UH525" s="29"/>
      <c r="UI525" s="29"/>
      <c r="UJ525" s="29"/>
      <c r="UK525" s="29"/>
      <c r="UL525" s="29"/>
      <c r="UM525" s="29"/>
      <c r="UN525" s="29"/>
      <c r="UO525" s="29"/>
      <c r="UP525" s="29"/>
      <c r="UQ525" s="29"/>
      <c r="UR525" s="29"/>
      <c r="US525" s="29"/>
      <c r="UT525" s="29"/>
      <c r="UU525" s="29"/>
      <c r="UV525" s="29"/>
      <c r="UW525" s="29"/>
      <c r="UX525" s="29"/>
      <c r="UY525" s="29"/>
      <c r="UZ525" s="29"/>
      <c r="VA525" s="29"/>
      <c r="VB525" s="29"/>
      <c r="VC525" s="29"/>
      <c r="VD525" s="29"/>
      <c r="VE525" s="29"/>
      <c r="VF525" s="29"/>
      <c r="VG525" s="29"/>
      <c r="VH525" s="29"/>
      <c r="VI525" s="29"/>
      <c r="VJ525" s="29"/>
      <c r="VK525" s="29"/>
      <c r="VL525" s="29"/>
      <c r="VM525" s="29"/>
      <c r="VN525" s="29"/>
      <c r="VO525" s="29"/>
      <c r="VP525" s="29"/>
      <c r="VQ525" s="29"/>
      <c r="VR525" s="29"/>
      <c r="VS525" s="29"/>
      <c r="VT525" s="29"/>
      <c r="VU525" s="29"/>
    </row>
    <row r="526" spans="1:593" s="30" customFormat="1" ht="15.75" hidden="1" customHeight="1" x14ac:dyDescent="0.2">
      <c r="A526" s="25" t="s">
        <v>103</v>
      </c>
      <c r="B526" s="41" t="s">
        <v>1370</v>
      </c>
      <c r="C526" s="26" t="s">
        <v>105</v>
      </c>
      <c r="D526" s="24" t="s">
        <v>148</v>
      </c>
      <c r="E526" s="24" t="s">
        <v>1169</v>
      </c>
      <c r="F526" s="31">
        <v>37540</v>
      </c>
      <c r="G526" s="24" t="s">
        <v>1433</v>
      </c>
      <c r="H526" s="24" t="s">
        <v>133</v>
      </c>
      <c r="I526" s="24">
        <v>1</v>
      </c>
      <c r="J526" s="24" t="s">
        <v>1434</v>
      </c>
      <c r="K526" s="24" t="s">
        <v>1304</v>
      </c>
      <c r="L526" s="27">
        <v>999853834</v>
      </c>
      <c r="M526" s="28" t="s">
        <v>112</v>
      </c>
      <c r="N526" s="28"/>
      <c r="O526" s="27"/>
      <c r="P526" s="27"/>
      <c r="Q526" s="33">
        <f t="shared" si="38"/>
        <v>0</v>
      </c>
      <c r="R526" s="34">
        <f t="shared" si="39"/>
        <v>43</v>
      </c>
      <c r="S526" s="28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7"/>
      <c r="BT526" s="27"/>
      <c r="BU526" s="27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  <c r="QN526" s="29"/>
      <c r="QO526" s="29"/>
      <c r="QP526" s="29"/>
      <c r="QQ526" s="29"/>
      <c r="QR526" s="29"/>
      <c r="QS526" s="29"/>
      <c r="QT526" s="29"/>
      <c r="QU526" s="29"/>
      <c r="QV526" s="29"/>
      <c r="QW526" s="29"/>
      <c r="QX526" s="29"/>
      <c r="QY526" s="29"/>
      <c r="QZ526" s="29"/>
      <c r="RA526" s="29"/>
      <c r="RB526" s="29"/>
      <c r="RC526" s="29"/>
      <c r="RD526" s="29"/>
      <c r="RE526" s="29"/>
      <c r="RF526" s="29"/>
      <c r="RG526" s="29"/>
      <c r="RH526" s="29"/>
      <c r="RI526" s="29"/>
      <c r="RJ526" s="29"/>
      <c r="RK526" s="29"/>
      <c r="RL526" s="29"/>
      <c r="RM526" s="29"/>
      <c r="RN526" s="29"/>
      <c r="RO526" s="29"/>
      <c r="RP526" s="29"/>
      <c r="RQ526" s="29"/>
      <c r="RR526" s="29"/>
      <c r="RS526" s="29"/>
      <c r="RT526" s="29"/>
      <c r="RU526" s="29"/>
      <c r="RV526" s="29"/>
      <c r="RW526" s="29"/>
      <c r="RX526" s="29"/>
      <c r="RY526" s="29"/>
      <c r="RZ526" s="29"/>
      <c r="SA526" s="29"/>
      <c r="SB526" s="29"/>
      <c r="SC526" s="29"/>
      <c r="SD526" s="29"/>
      <c r="SE526" s="29"/>
      <c r="SF526" s="29"/>
      <c r="SG526" s="29"/>
      <c r="SH526" s="29"/>
      <c r="SI526" s="29"/>
      <c r="SJ526" s="29"/>
      <c r="SK526" s="29"/>
      <c r="SL526" s="29"/>
      <c r="SM526" s="29"/>
      <c r="SN526" s="29"/>
      <c r="SO526" s="29"/>
      <c r="SP526" s="29"/>
      <c r="SQ526" s="29"/>
      <c r="SR526" s="29"/>
      <c r="SS526" s="29"/>
      <c r="ST526" s="29"/>
      <c r="SU526" s="29"/>
      <c r="SV526" s="29"/>
      <c r="SW526" s="29"/>
      <c r="SX526" s="29"/>
      <c r="SY526" s="29"/>
      <c r="SZ526" s="29"/>
      <c r="TA526" s="29"/>
      <c r="TB526" s="29"/>
      <c r="TC526" s="29"/>
      <c r="TD526" s="29"/>
      <c r="TE526" s="29"/>
      <c r="TF526" s="29"/>
      <c r="TG526" s="29"/>
      <c r="TH526" s="29"/>
      <c r="TI526" s="29"/>
      <c r="TJ526" s="29"/>
      <c r="TK526" s="29"/>
      <c r="TL526" s="29"/>
      <c r="TM526" s="29"/>
      <c r="TN526" s="29"/>
      <c r="TO526" s="29"/>
      <c r="TP526" s="29"/>
      <c r="TQ526" s="29"/>
      <c r="TR526" s="29"/>
      <c r="TS526" s="29"/>
      <c r="TT526" s="29"/>
      <c r="TU526" s="29"/>
      <c r="TV526" s="29"/>
      <c r="TW526" s="29"/>
      <c r="TX526" s="29"/>
      <c r="TY526" s="29"/>
      <c r="TZ526" s="29"/>
      <c r="UA526" s="29"/>
      <c r="UB526" s="29"/>
      <c r="UC526" s="29"/>
      <c r="UD526" s="29"/>
      <c r="UE526" s="29"/>
      <c r="UF526" s="29"/>
      <c r="UG526" s="29"/>
      <c r="UH526" s="29"/>
      <c r="UI526" s="29"/>
      <c r="UJ526" s="29"/>
      <c r="UK526" s="29"/>
      <c r="UL526" s="29"/>
      <c r="UM526" s="29"/>
      <c r="UN526" s="29"/>
      <c r="UO526" s="29"/>
      <c r="UP526" s="29"/>
      <c r="UQ526" s="29"/>
      <c r="UR526" s="29"/>
      <c r="US526" s="29"/>
      <c r="UT526" s="29"/>
      <c r="UU526" s="29"/>
      <c r="UV526" s="29"/>
      <c r="UW526" s="29"/>
      <c r="UX526" s="29"/>
      <c r="UY526" s="29"/>
      <c r="UZ526" s="29"/>
      <c r="VA526" s="29"/>
      <c r="VB526" s="29"/>
      <c r="VC526" s="29"/>
      <c r="VD526" s="29"/>
      <c r="VE526" s="29"/>
      <c r="VF526" s="29"/>
      <c r="VG526" s="29"/>
      <c r="VH526" s="29"/>
      <c r="VI526" s="29"/>
      <c r="VJ526" s="29"/>
      <c r="VK526" s="29"/>
      <c r="VL526" s="29"/>
      <c r="VM526" s="29"/>
      <c r="VN526" s="29"/>
      <c r="VO526" s="29"/>
      <c r="VP526" s="29"/>
      <c r="VQ526" s="29"/>
      <c r="VR526" s="29"/>
      <c r="VS526" s="29"/>
      <c r="VT526" s="29"/>
      <c r="VU526" s="29"/>
    </row>
    <row r="527" spans="1:593" s="30" customFormat="1" ht="15.75" hidden="1" customHeight="1" x14ac:dyDescent="0.2">
      <c r="A527" s="25" t="s">
        <v>103</v>
      </c>
      <c r="B527" s="41" t="s">
        <v>1370</v>
      </c>
      <c r="C527" s="26" t="s">
        <v>105</v>
      </c>
      <c r="D527" s="24" t="s">
        <v>387</v>
      </c>
      <c r="E527" s="24" t="s">
        <v>1169</v>
      </c>
      <c r="F527" s="31">
        <v>37121</v>
      </c>
      <c r="G527" s="24" t="s">
        <v>1236</v>
      </c>
      <c r="H527" s="24" t="s">
        <v>109</v>
      </c>
      <c r="I527" s="24">
        <v>6</v>
      </c>
      <c r="J527" s="24" t="s">
        <v>1237</v>
      </c>
      <c r="K527" s="24" t="s">
        <v>1238</v>
      </c>
      <c r="L527" s="27">
        <v>999891900</v>
      </c>
      <c r="M527" s="28" t="s">
        <v>112</v>
      </c>
      <c r="N527" s="28"/>
      <c r="O527" s="27"/>
      <c r="P527" s="27"/>
      <c r="Q527" s="33">
        <f t="shared" si="38"/>
        <v>0</v>
      </c>
      <c r="R527" s="34">
        <f t="shared" si="39"/>
        <v>43</v>
      </c>
      <c r="S527" s="28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7"/>
      <c r="BT527" s="27"/>
      <c r="BU527" s="27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  <c r="QN527" s="29"/>
      <c r="QO527" s="29"/>
      <c r="QP527" s="29"/>
      <c r="QQ527" s="29"/>
      <c r="QR527" s="29"/>
      <c r="QS527" s="29"/>
      <c r="QT527" s="29"/>
      <c r="QU527" s="29"/>
      <c r="QV527" s="29"/>
      <c r="QW527" s="29"/>
      <c r="QX527" s="29"/>
      <c r="QY527" s="29"/>
      <c r="QZ527" s="29"/>
      <c r="RA527" s="29"/>
      <c r="RB527" s="29"/>
      <c r="RC527" s="29"/>
      <c r="RD527" s="29"/>
      <c r="RE527" s="29"/>
      <c r="RF527" s="29"/>
      <c r="RG527" s="29"/>
      <c r="RH527" s="29"/>
      <c r="RI527" s="29"/>
      <c r="RJ527" s="29"/>
      <c r="RK527" s="29"/>
      <c r="RL527" s="29"/>
      <c r="RM527" s="29"/>
      <c r="RN527" s="29"/>
      <c r="RO527" s="29"/>
      <c r="RP527" s="29"/>
      <c r="RQ527" s="29"/>
      <c r="RR527" s="29"/>
      <c r="RS527" s="29"/>
      <c r="RT527" s="29"/>
      <c r="RU527" s="29"/>
      <c r="RV527" s="29"/>
      <c r="RW527" s="29"/>
      <c r="RX527" s="29"/>
      <c r="RY527" s="29"/>
      <c r="RZ527" s="29"/>
      <c r="SA527" s="29"/>
      <c r="SB527" s="29"/>
      <c r="SC527" s="29"/>
      <c r="SD527" s="29"/>
      <c r="SE527" s="29"/>
      <c r="SF527" s="29"/>
      <c r="SG527" s="29"/>
      <c r="SH527" s="29"/>
      <c r="SI527" s="29"/>
      <c r="SJ527" s="29"/>
      <c r="SK527" s="29"/>
      <c r="SL527" s="29"/>
      <c r="SM527" s="29"/>
      <c r="SN527" s="29"/>
      <c r="SO527" s="29"/>
      <c r="SP527" s="29"/>
      <c r="SQ527" s="29"/>
      <c r="SR527" s="29"/>
      <c r="SS527" s="29"/>
      <c r="ST527" s="29"/>
      <c r="SU527" s="29"/>
      <c r="SV527" s="29"/>
      <c r="SW527" s="29"/>
      <c r="SX527" s="29"/>
      <c r="SY527" s="29"/>
      <c r="SZ527" s="29"/>
      <c r="TA527" s="29"/>
      <c r="TB527" s="29"/>
      <c r="TC527" s="29"/>
      <c r="TD527" s="29"/>
      <c r="TE527" s="29"/>
      <c r="TF527" s="29"/>
      <c r="TG527" s="29"/>
      <c r="TH527" s="29"/>
      <c r="TI527" s="29"/>
      <c r="TJ527" s="29"/>
      <c r="TK527" s="29"/>
      <c r="TL527" s="29"/>
      <c r="TM527" s="29"/>
      <c r="TN527" s="29"/>
      <c r="TO527" s="29"/>
      <c r="TP527" s="29"/>
      <c r="TQ527" s="29"/>
      <c r="TR527" s="29"/>
      <c r="TS527" s="29"/>
      <c r="TT527" s="29"/>
      <c r="TU527" s="29"/>
      <c r="TV527" s="29"/>
      <c r="TW527" s="29"/>
      <c r="TX527" s="29"/>
      <c r="TY527" s="29"/>
      <c r="TZ527" s="29"/>
      <c r="UA527" s="29"/>
      <c r="UB527" s="29"/>
      <c r="UC527" s="29"/>
      <c r="UD527" s="29"/>
      <c r="UE527" s="29"/>
      <c r="UF527" s="29"/>
      <c r="UG527" s="29"/>
      <c r="UH527" s="29"/>
      <c r="UI527" s="29"/>
      <c r="UJ527" s="29"/>
      <c r="UK527" s="29"/>
      <c r="UL527" s="29"/>
      <c r="UM527" s="29"/>
      <c r="UN527" s="29"/>
      <c r="UO527" s="29"/>
      <c r="UP527" s="29"/>
      <c r="UQ527" s="29"/>
      <c r="UR527" s="29"/>
      <c r="US527" s="29"/>
      <c r="UT527" s="29"/>
      <c r="UU527" s="29"/>
      <c r="UV527" s="29"/>
      <c r="UW527" s="29"/>
      <c r="UX527" s="29"/>
      <c r="UY527" s="29"/>
      <c r="UZ527" s="29"/>
      <c r="VA527" s="29"/>
      <c r="VB527" s="29"/>
      <c r="VC527" s="29"/>
      <c r="VD527" s="29"/>
      <c r="VE527" s="29"/>
      <c r="VF527" s="29"/>
      <c r="VG527" s="29"/>
      <c r="VH527" s="29"/>
      <c r="VI527" s="29"/>
      <c r="VJ527" s="29"/>
      <c r="VK527" s="29"/>
      <c r="VL527" s="29"/>
      <c r="VM527" s="29"/>
      <c r="VN527" s="29"/>
      <c r="VO527" s="29"/>
      <c r="VP527" s="29"/>
      <c r="VQ527" s="29"/>
      <c r="VR527" s="29"/>
      <c r="VS527" s="29"/>
      <c r="VT527" s="29"/>
      <c r="VU527" s="29"/>
    </row>
    <row r="528" spans="1:593" s="30" customFormat="1" ht="15.75" hidden="1" customHeight="1" x14ac:dyDescent="0.2">
      <c r="A528" s="25" t="s">
        <v>103</v>
      </c>
      <c r="B528" s="41" t="s">
        <v>1370</v>
      </c>
      <c r="C528" s="26" t="s">
        <v>105</v>
      </c>
      <c r="D528" s="24" t="s">
        <v>1137</v>
      </c>
      <c r="E528" s="24" t="s">
        <v>1169</v>
      </c>
      <c r="F528" s="24"/>
      <c r="G528" s="24" t="s">
        <v>1139</v>
      </c>
      <c r="H528" s="24" t="s">
        <v>1140</v>
      </c>
      <c r="I528" s="24">
        <v>5</v>
      </c>
      <c r="J528" s="24" t="s">
        <v>514</v>
      </c>
      <c r="K528" s="24" t="s">
        <v>515</v>
      </c>
      <c r="L528" s="27">
        <v>999857073</v>
      </c>
      <c r="M528" s="28" t="s">
        <v>112</v>
      </c>
      <c r="N528" s="28" t="b">
        <v>1</v>
      </c>
      <c r="O528" s="27"/>
      <c r="P528" s="27"/>
      <c r="Q528" s="33">
        <f t="shared" si="38"/>
        <v>0</v>
      </c>
      <c r="R528" s="34">
        <f t="shared" si="39"/>
        <v>43</v>
      </c>
      <c r="S528" s="28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7"/>
      <c r="BT528" s="27"/>
      <c r="BU528" s="27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  <c r="QN528" s="29"/>
      <c r="QO528" s="29"/>
      <c r="QP528" s="29"/>
      <c r="QQ528" s="29"/>
      <c r="QR528" s="29"/>
      <c r="QS528" s="29"/>
      <c r="QT528" s="29"/>
      <c r="QU528" s="29"/>
      <c r="QV528" s="29"/>
      <c r="QW528" s="29"/>
      <c r="QX528" s="29"/>
      <c r="QY528" s="29"/>
      <c r="QZ528" s="29"/>
      <c r="RA528" s="29"/>
      <c r="RB528" s="29"/>
      <c r="RC528" s="29"/>
      <c r="RD528" s="29"/>
      <c r="RE528" s="29"/>
      <c r="RF528" s="29"/>
      <c r="RG528" s="29"/>
      <c r="RH528" s="29"/>
      <c r="RI528" s="29"/>
      <c r="RJ528" s="29"/>
      <c r="RK528" s="29"/>
      <c r="RL528" s="29"/>
      <c r="RM528" s="29"/>
      <c r="RN528" s="29"/>
      <c r="RO528" s="29"/>
      <c r="RP528" s="29"/>
      <c r="RQ528" s="29"/>
      <c r="RR528" s="29"/>
      <c r="RS528" s="29"/>
      <c r="RT528" s="29"/>
      <c r="RU528" s="29"/>
      <c r="RV528" s="29"/>
      <c r="RW528" s="29"/>
      <c r="RX528" s="29"/>
      <c r="RY528" s="29"/>
      <c r="RZ528" s="29"/>
      <c r="SA528" s="29"/>
      <c r="SB528" s="29"/>
      <c r="SC528" s="29"/>
      <c r="SD528" s="29"/>
      <c r="SE528" s="29"/>
      <c r="SF528" s="29"/>
      <c r="SG528" s="29"/>
      <c r="SH528" s="29"/>
      <c r="SI528" s="29"/>
      <c r="SJ528" s="29"/>
      <c r="SK528" s="29"/>
      <c r="SL528" s="29"/>
      <c r="SM528" s="29"/>
      <c r="SN528" s="29"/>
      <c r="SO528" s="29"/>
      <c r="SP528" s="29"/>
      <c r="SQ528" s="29"/>
      <c r="SR528" s="29"/>
      <c r="SS528" s="29"/>
      <c r="ST528" s="29"/>
      <c r="SU528" s="29"/>
      <c r="SV528" s="29"/>
      <c r="SW528" s="29"/>
      <c r="SX528" s="29"/>
      <c r="SY528" s="29"/>
      <c r="SZ528" s="29"/>
      <c r="TA528" s="29"/>
      <c r="TB528" s="29"/>
      <c r="TC528" s="29"/>
      <c r="TD528" s="29"/>
      <c r="TE528" s="29"/>
      <c r="TF528" s="29"/>
      <c r="TG528" s="29"/>
      <c r="TH528" s="29"/>
      <c r="TI528" s="29"/>
      <c r="TJ528" s="29"/>
      <c r="TK528" s="29"/>
      <c r="TL528" s="29"/>
      <c r="TM528" s="29"/>
      <c r="TN528" s="29"/>
      <c r="TO528" s="29"/>
      <c r="TP528" s="29"/>
      <c r="TQ528" s="29"/>
      <c r="TR528" s="29"/>
      <c r="TS528" s="29"/>
      <c r="TT528" s="29"/>
      <c r="TU528" s="29"/>
      <c r="TV528" s="29"/>
      <c r="TW528" s="29"/>
      <c r="TX528" s="29"/>
      <c r="TY528" s="29"/>
      <c r="TZ528" s="29"/>
      <c r="UA528" s="29"/>
      <c r="UB528" s="29"/>
      <c r="UC528" s="29"/>
      <c r="UD528" s="29"/>
      <c r="UE528" s="29"/>
      <c r="UF528" s="29"/>
      <c r="UG528" s="29"/>
      <c r="UH528" s="29"/>
      <c r="UI528" s="29"/>
      <c r="UJ528" s="29"/>
      <c r="UK528" s="29"/>
      <c r="UL528" s="29"/>
      <c r="UM528" s="29"/>
      <c r="UN528" s="29"/>
      <c r="UO528" s="29"/>
      <c r="UP528" s="29"/>
      <c r="UQ528" s="29"/>
      <c r="UR528" s="29"/>
      <c r="US528" s="29"/>
      <c r="UT528" s="29"/>
      <c r="UU528" s="29"/>
      <c r="UV528" s="29"/>
      <c r="UW528" s="29"/>
      <c r="UX528" s="29"/>
      <c r="UY528" s="29"/>
      <c r="UZ528" s="29"/>
      <c r="VA528" s="29"/>
      <c r="VB528" s="29"/>
      <c r="VC528" s="29"/>
      <c r="VD528" s="29"/>
      <c r="VE528" s="29"/>
      <c r="VF528" s="29"/>
      <c r="VG528" s="29"/>
      <c r="VH528" s="29"/>
      <c r="VI528" s="29"/>
      <c r="VJ528" s="29"/>
      <c r="VK528" s="29"/>
      <c r="VL528" s="29"/>
      <c r="VM528" s="29"/>
      <c r="VN528" s="29"/>
      <c r="VO528" s="29"/>
      <c r="VP528" s="29"/>
      <c r="VQ528" s="29"/>
      <c r="VR528" s="29"/>
      <c r="VS528" s="29"/>
      <c r="VT528" s="29"/>
      <c r="VU528" s="29"/>
    </row>
    <row r="529" spans="1:593" s="30" customFormat="1" ht="15.75" hidden="1" customHeight="1" x14ac:dyDescent="0.2">
      <c r="A529" s="25" t="s">
        <v>103</v>
      </c>
      <c r="B529" s="41" t="s">
        <v>1370</v>
      </c>
      <c r="C529" s="26" t="s">
        <v>105</v>
      </c>
      <c r="D529" s="24" t="s">
        <v>1435</v>
      </c>
      <c r="E529" s="24" t="s">
        <v>1169</v>
      </c>
      <c r="F529" s="24"/>
      <c r="G529" s="24" t="s">
        <v>1437</v>
      </c>
      <c r="H529" s="24" t="s">
        <v>116</v>
      </c>
      <c r="I529" s="25">
        <v>2</v>
      </c>
      <c r="J529" s="24" t="s">
        <v>395</v>
      </c>
      <c r="K529" s="24" t="s">
        <v>1438</v>
      </c>
      <c r="L529" s="27">
        <v>999806159</v>
      </c>
      <c r="M529" s="28" t="s">
        <v>112</v>
      </c>
      <c r="N529" s="28"/>
      <c r="O529" s="27"/>
      <c r="P529" s="27"/>
      <c r="Q529" s="33">
        <f t="shared" si="38"/>
        <v>0</v>
      </c>
      <c r="R529" s="34">
        <f t="shared" si="39"/>
        <v>43</v>
      </c>
      <c r="S529" s="28"/>
      <c r="T529" s="29"/>
      <c r="U529" s="29"/>
      <c r="V529" s="29"/>
      <c r="W529" s="27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7"/>
      <c r="BT529" s="27"/>
      <c r="BU529" s="27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  <c r="QN529" s="29"/>
      <c r="QO529" s="29"/>
      <c r="QP529" s="29"/>
      <c r="QQ529" s="29"/>
      <c r="QR529" s="29"/>
      <c r="QS529" s="29"/>
      <c r="QT529" s="29"/>
      <c r="QU529" s="29"/>
      <c r="QV529" s="29"/>
      <c r="QW529" s="29"/>
      <c r="QX529" s="29"/>
      <c r="QY529" s="29"/>
      <c r="QZ529" s="29"/>
      <c r="RA529" s="29"/>
      <c r="RB529" s="29"/>
      <c r="RC529" s="29"/>
      <c r="RD529" s="29"/>
      <c r="RE529" s="29"/>
      <c r="RF529" s="29"/>
      <c r="RG529" s="29"/>
      <c r="RH529" s="29"/>
      <c r="RI529" s="29"/>
      <c r="RJ529" s="29"/>
      <c r="RK529" s="29"/>
      <c r="RL529" s="29"/>
      <c r="RM529" s="29"/>
      <c r="RN529" s="29"/>
      <c r="RO529" s="29"/>
      <c r="RP529" s="29"/>
      <c r="RQ529" s="29"/>
      <c r="RR529" s="29"/>
      <c r="RS529" s="29"/>
      <c r="RT529" s="29"/>
      <c r="RU529" s="29"/>
      <c r="RV529" s="29"/>
      <c r="RW529" s="29"/>
      <c r="RX529" s="29"/>
      <c r="RY529" s="29"/>
      <c r="RZ529" s="29"/>
      <c r="SA529" s="29"/>
      <c r="SB529" s="29"/>
      <c r="SC529" s="29"/>
      <c r="SD529" s="29"/>
      <c r="SE529" s="29"/>
      <c r="SF529" s="29"/>
      <c r="SG529" s="29"/>
      <c r="SH529" s="29"/>
      <c r="SI529" s="29"/>
      <c r="SJ529" s="29"/>
      <c r="SK529" s="29"/>
      <c r="SL529" s="29"/>
      <c r="SM529" s="29"/>
      <c r="SN529" s="29"/>
      <c r="SO529" s="29"/>
      <c r="SP529" s="29"/>
      <c r="SQ529" s="29"/>
      <c r="SR529" s="29"/>
      <c r="SS529" s="29"/>
      <c r="ST529" s="29"/>
      <c r="SU529" s="29"/>
      <c r="SV529" s="29"/>
      <c r="SW529" s="29"/>
      <c r="SX529" s="29"/>
      <c r="SY529" s="29"/>
      <c r="SZ529" s="29"/>
      <c r="TA529" s="29"/>
      <c r="TB529" s="29"/>
      <c r="TC529" s="29"/>
      <c r="TD529" s="29"/>
      <c r="TE529" s="29"/>
      <c r="TF529" s="29"/>
      <c r="TG529" s="29"/>
      <c r="TH529" s="29"/>
      <c r="TI529" s="29"/>
      <c r="TJ529" s="29"/>
      <c r="TK529" s="29"/>
      <c r="TL529" s="29"/>
      <c r="TM529" s="29"/>
      <c r="TN529" s="29"/>
      <c r="TO529" s="29"/>
      <c r="TP529" s="29"/>
      <c r="TQ529" s="29"/>
      <c r="TR529" s="29"/>
      <c r="TS529" s="29"/>
      <c r="TT529" s="29"/>
      <c r="TU529" s="29"/>
      <c r="TV529" s="29"/>
      <c r="TW529" s="29"/>
      <c r="TX529" s="29"/>
      <c r="TY529" s="29"/>
      <c r="TZ529" s="29"/>
      <c r="UA529" s="29"/>
      <c r="UB529" s="29"/>
      <c r="UC529" s="29"/>
      <c r="UD529" s="29"/>
      <c r="UE529" s="29"/>
      <c r="UF529" s="29"/>
      <c r="UG529" s="29"/>
      <c r="UH529" s="29"/>
      <c r="UI529" s="29"/>
      <c r="UJ529" s="29"/>
      <c r="UK529" s="29"/>
      <c r="UL529" s="29"/>
      <c r="UM529" s="29"/>
      <c r="UN529" s="29"/>
      <c r="UO529" s="29"/>
      <c r="UP529" s="29"/>
      <c r="UQ529" s="29"/>
      <c r="UR529" s="29"/>
      <c r="US529" s="29"/>
      <c r="UT529" s="29"/>
      <c r="UU529" s="29"/>
      <c r="UV529" s="29"/>
      <c r="UW529" s="29"/>
      <c r="UX529" s="29"/>
      <c r="UY529" s="29"/>
      <c r="UZ529" s="29"/>
      <c r="VA529" s="29"/>
      <c r="VB529" s="29"/>
      <c r="VC529" s="29"/>
      <c r="VD529" s="29"/>
      <c r="VE529" s="29"/>
      <c r="VF529" s="29"/>
      <c r="VG529" s="29"/>
      <c r="VH529" s="29"/>
      <c r="VI529" s="29"/>
      <c r="VJ529" s="29"/>
      <c r="VK529" s="29"/>
      <c r="VL529" s="29"/>
      <c r="VM529" s="29"/>
      <c r="VN529" s="29"/>
      <c r="VO529" s="29"/>
      <c r="VP529" s="29"/>
      <c r="VQ529" s="29"/>
      <c r="VR529" s="29"/>
      <c r="VS529" s="29"/>
      <c r="VT529" s="29"/>
      <c r="VU529" s="29"/>
    </row>
    <row r="530" spans="1:593" s="30" customFormat="1" ht="15.75" hidden="1" customHeight="1" x14ac:dyDescent="0.2">
      <c r="A530" s="25" t="s">
        <v>103</v>
      </c>
      <c r="B530" s="41" t="s">
        <v>1370</v>
      </c>
      <c r="C530" s="26" t="s">
        <v>105</v>
      </c>
      <c r="D530" s="24" t="s">
        <v>1439</v>
      </c>
      <c r="E530" s="24" t="s">
        <v>1169</v>
      </c>
      <c r="F530" s="31">
        <v>37029</v>
      </c>
      <c r="G530" s="24" t="s">
        <v>1052</v>
      </c>
      <c r="H530" s="24" t="s">
        <v>247</v>
      </c>
      <c r="I530" s="24">
        <v>1</v>
      </c>
      <c r="J530" s="24" t="s">
        <v>1274</v>
      </c>
      <c r="K530" s="24" t="s">
        <v>1275</v>
      </c>
      <c r="L530" s="27">
        <v>999846324</v>
      </c>
      <c r="M530" s="28" t="s">
        <v>112</v>
      </c>
      <c r="N530" s="28"/>
      <c r="O530" s="27"/>
      <c r="P530" s="27"/>
      <c r="Q530" s="33">
        <f t="shared" si="38"/>
        <v>0</v>
      </c>
      <c r="R530" s="34">
        <f t="shared" si="39"/>
        <v>43</v>
      </c>
      <c r="S530" s="28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7"/>
      <c r="BT530" s="27"/>
      <c r="BU530" s="27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  <c r="QN530" s="29"/>
      <c r="QO530" s="29"/>
      <c r="QP530" s="29"/>
      <c r="QQ530" s="29"/>
      <c r="QR530" s="29"/>
      <c r="QS530" s="29"/>
      <c r="QT530" s="29"/>
      <c r="QU530" s="29"/>
      <c r="QV530" s="29"/>
      <c r="QW530" s="29"/>
      <c r="QX530" s="29"/>
      <c r="QY530" s="29"/>
      <c r="QZ530" s="29"/>
      <c r="RA530" s="29"/>
      <c r="RB530" s="29"/>
      <c r="RC530" s="29"/>
      <c r="RD530" s="29"/>
      <c r="RE530" s="29"/>
      <c r="RF530" s="29"/>
      <c r="RG530" s="29"/>
      <c r="RH530" s="29"/>
      <c r="RI530" s="29"/>
      <c r="RJ530" s="29"/>
      <c r="RK530" s="29"/>
      <c r="RL530" s="29"/>
      <c r="RM530" s="29"/>
      <c r="RN530" s="29"/>
      <c r="RO530" s="29"/>
      <c r="RP530" s="29"/>
      <c r="RQ530" s="29"/>
      <c r="RR530" s="29"/>
      <c r="RS530" s="29"/>
      <c r="RT530" s="29"/>
      <c r="RU530" s="29"/>
      <c r="RV530" s="29"/>
      <c r="RW530" s="29"/>
      <c r="RX530" s="29"/>
      <c r="RY530" s="29"/>
      <c r="RZ530" s="29"/>
      <c r="SA530" s="29"/>
      <c r="SB530" s="29"/>
      <c r="SC530" s="29"/>
      <c r="SD530" s="29"/>
      <c r="SE530" s="29"/>
      <c r="SF530" s="29"/>
      <c r="SG530" s="29"/>
      <c r="SH530" s="29"/>
      <c r="SI530" s="29"/>
      <c r="SJ530" s="29"/>
      <c r="SK530" s="29"/>
      <c r="SL530" s="29"/>
      <c r="SM530" s="29"/>
      <c r="SN530" s="29"/>
      <c r="SO530" s="29"/>
      <c r="SP530" s="29"/>
      <c r="SQ530" s="29"/>
      <c r="SR530" s="29"/>
      <c r="SS530" s="29"/>
      <c r="ST530" s="29"/>
      <c r="SU530" s="29"/>
      <c r="SV530" s="29"/>
      <c r="SW530" s="29"/>
      <c r="SX530" s="29"/>
      <c r="SY530" s="29"/>
      <c r="SZ530" s="29"/>
      <c r="TA530" s="29"/>
      <c r="TB530" s="29"/>
      <c r="TC530" s="29"/>
      <c r="TD530" s="29"/>
      <c r="TE530" s="29"/>
      <c r="TF530" s="29"/>
      <c r="TG530" s="29"/>
      <c r="TH530" s="29"/>
      <c r="TI530" s="29"/>
      <c r="TJ530" s="29"/>
      <c r="TK530" s="29"/>
      <c r="TL530" s="29"/>
      <c r="TM530" s="29"/>
      <c r="TN530" s="29"/>
      <c r="TO530" s="29"/>
      <c r="TP530" s="29"/>
      <c r="TQ530" s="29"/>
      <c r="TR530" s="29"/>
      <c r="TS530" s="29"/>
      <c r="TT530" s="29"/>
      <c r="TU530" s="29"/>
      <c r="TV530" s="29"/>
      <c r="TW530" s="29"/>
      <c r="TX530" s="29"/>
      <c r="TY530" s="29"/>
      <c r="TZ530" s="29"/>
      <c r="UA530" s="29"/>
      <c r="UB530" s="29"/>
      <c r="UC530" s="29"/>
      <c r="UD530" s="29"/>
      <c r="UE530" s="29"/>
      <c r="UF530" s="29"/>
      <c r="UG530" s="29"/>
      <c r="UH530" s="29"/>
      <c r="UI530" s="29"/>
      <c r="UJ530" s="29"/>
      <c r="UK530" s="29"/>
      <c r="UL530" s="29"/>
      <c r="UM530" s="29"/>
      <c r="UN530" s="29"/>
      <c r="UO530" s="29"/>
      <c r="UP530" s="29"/>
      <c r="UQ530" s="29"/>
      <c r="UR530" s="29"/>
      <c r="US530" s="29"/>
      <c r="UT530" s="29"/>
      <c r="UU530" s="29"/>
      <c r="UV530" s="29"/>
      <c r="UW530" s="29"/>
      <c r="UX530" s="29"/>
      <c r="UY530" s="29"/>
      <c r="UZ530" s="29"/>
      <c r="VA530" s="29"/>
      <c r="VB530" s="29"/>
      <c r="VC530" s="29"/>
      <c r="VD530" s="29"/>
      <c r="VE530" s="29"/>
      <c r="VF530" s="29"/>
      <c r="VG530" s="29"/>
      <c r="VH530" s="29"/>
      <c r="VI530" s="29"/>
      <c r="VJ530" s="29"/>
      <c r="VK530" s="29"/>
      <c r="VL530" s="29"/>
      <c r="VM530" s="29"/>
      <c r="VN530" s="29"/>
      <c r="VO530" s="29"/>
      <c r="VP530" s="29"/>
      <c r="VQ530" s="29"/>
      <c r="VR530" s="29"/>
      <c r="VS530" s="29"/>
      <c r="VT530" s="29"/>
      <c r="VU530" s="29"/>
    </row>
    <row r="531" spans="1:593" s="30" customFormat="1" ht="15.75" hidden="1" customHeight="1" x14ac:dyDescent="0.2">
      <c r="A531" s="25" t="s">
        <v>103</v>
      </c>
      <c r="B531" s="41" t="s">
        <v>1370</v>
      </c>
      <c r="C531" s="26" t="s">
        <v>105</v>
      </c>
      <c r="D531" s="24" t="s">
        <v>1386</v>
      </c>
      <c r="E531" s="24" t="s">
        <v>1169</v>
      </c>
      <c r="F531" s="31">
        <v>37362</v>
      </c>
      <c r="G531" s="24" t="s">
        <v>1440</v>
      </c>
      <c r="H531" s="24" t="s">
        <v>382</v>
      </c>
      <c r="I531" s="24">
        <v>3</v>
      </c>
      <c r="J531" s="24" t="s">
        <v>1441</v>
      </c>
      <c r="K531" s="24" t="s">
        <v>1442</v>
      </c>
      <c r="L531" s="27">
        <v>999829549</v>
      </c>
      <c r="M531" s="28" t="s">
        <v>112</v>
      </c>
      <c r="N531" s="28"/>
      <c r="O531" s="27"/>
      <c r="P531" s="27"/>
      <c r="Q531" s="33">
        <f t="shared" si="38"/>
        <v>0</v>
      </c>
      <c r="R531" s="34">
        <f t="shared" si="39"/>
        <v>43</v>
      </c>
      <c r="S531" s="28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7"/>
      <c r="BT531" s="27"/>
      <c r="BU531" s="27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  <c r="QN531" s="29"/>
      <c r="QO531" s="29"/>
      <c r="QP531" s="29"/>
      <c r="QQ531" s="29"/>
      <c r="QR531" s="29"/>
      <c r="QS531" s="29"/>
      <c r="QT531" s="29"/>
      <c r="QU531" s="29"/>
      <c r="QV531" s="29"/>
      <c r="QW531" s="29"/>
      <c r="QX531" s="29"/>
      <c r="QY531" s="29"/>
      <c r="QZ531" s="29"/>
      <c r="RA531" s="29"/>
      <c r="RB531" s="29"/>
      <c r="RC531" s="29"/>
      <c r="RD531" s="29"/>
      <c r="RE531" s="29"/>
      <c r="RF531" s="29"/>
      <c r="RG531" s="29"/>
      <c r="RH531" s="29"/>
      <c r="RI531" s="29"/>
      <c r="RJ531" s="29"/>
      <c r="RK531" s="29"/>
      <c r="RL531" s="29"/>
      <c r="RM531" s="29"/>
      <c r="RN531" s="29"/>
      <c r="RO531" s="29"/>
      <c r="RP531" s="29"/>
      <c r="RQ531" s="29"/>
      <c r="RR531" s="29"/>
      <c r="RS531" s="29"/>
      <c r="RT531" s="29"/>
      <c r="RU531" s="29"/>
      <c r="RV531" s="29"/>
      <c r="RW531" s="29"/>
      <c r="RX531" s="29"/>
      <c r="RY531" s="29"/>
      <c r="RZ531" s="29"/>
      <c r="SA531" s="29"/>
      <c r="SB531" s="29"/>
      <c r="SC531" s="29"/>
      <c r="SD531" s="29"/>
      <c r="SE531" s="29"/>
      <c r="SF531" s="29"/>
      <c r="SG531" s="29"/>
      <c r="SH531" s="29"/>
      <c r="SI531" s="29"/>
      <c r="SJ531" s="29"/>
      <c r="SK531" s="29"/>
      <c r="SL531" s="29"/>
      <c r="SM531" s="29"/>
      <c r="SN531" s="29"/>
      <c r="SO531" s="29"/>
      <c r="SP531" s="29"/>
      <c r="SQ531" s="29"/>
      <c r="SR531" s="29"/>
      <c r="SS531" s="29"/>
      <c r="ST531" s="29"/>
      <c r="SU531" s="29"/>
      <c r="SV531" s="29"/>
      <c r="SW531" s="29"/>
      <c r="SX531" s="29"/>
      <c r="SY531" s="29"/>
      <c r="SZ531" s="29"/>
      <c r="TA531" s="29"/>
      <c r="TB531" s="29"/>
      <c r="TC531" s="29"/>
      <c r="TD531" s="29"/>
      <c r="TE531" s="29"/>
      <c r="TF531" s="29"/>
      <c r="TG531" s="29"/>
      <c r="TH531" s="29"/>
      <c r="TI531" s="29"/>
      <c r="TJ531" s="29"/>
      <c r="TK531" s="29"/>
      <c r="TL531" s="29"/>
      <c r="TM531" s="29"/>
      <c r="TN531" s="29"/>
      <c r="TO531" s="29"/>
      <c r="TP531" s="29"/>
      <c r="TQ531" s="29"/>
      <c r="TR531" s="29"/>
      <c r="TS531" s="29"/>
      <c r="TT531" s="29"/>
      <c r="TU531" s="29"/>
      <c r="TV531" s="29"/>
      <c r="TW531" s="29"/>
      <c r="TX531" s="29"/>
      <c r="TY531" s="29"/>
      <c r="TZ531" s="29"/>
      <c r="UA531" s="29"/>
      <c r="UB531" s="29"/>
      <c r="UC531" s="29"/>
      <c r="UD531" s="29"/>
      <c r="UE531" s="29"/>
      <c r="UF531" s="29"/>
      <c r="UG531" s="29"/>
      <c r="UH531" s="29"/>
      <c r="UI531" s="29"/>
      <c r="UJ531" s="29"/>
      <c r="UK531" s="29"/>
      <c r="UL531" s="29"/>
      <c r="UM531" s="29"/>
      <c r="UN531" s="29"/>
      <c r="UO531" s="29"/>
      <c r="UP531" s="29"/>
      <c r="UQ531" s="29"/>
      <c r="UR531" s="29"/>
      <c r="US531" s="29"/>
      <c r="UT531" s="29"/>
      <c r="UU531" s="29"/>
      <c r="UV531" s="29"/>
      <c r="UW531" s="29"/>
      <c r="UX531" s="29"/>
      <c r="UY531" s="29"/>
      <c r="UZ531" s="29"/>
      <c r="VA531" s="29"/>
      <c r="VB531" s="29"/>
      <c r="VC531" s="29"/>
      <c r="VD531" s="29"/>
      <c r="VE531" s="29"/>
      <c r="VF531" s="29"/>
      <c r="VG531" s="29"/>
      <c r="VH531" s="29"/>
      <c r="VI531" s="29"/>
      <c r="VJ531" s="29"/>
      <c r="VK531" s="29"/>
      <c r="VL531" s="29"/>
      <c r="VM531" s="29"/>
      <c r="VN531" s="29"/>
      <c r="VO531" s="29"/>
      <c r="VP531" s="29"/>
      <c r="VQ531" s="29"/>
      <c r="VR531" s="29"/>
      <c r="VS531" s="29"/>
      <c r="VT531" s="29"/>
      <c r="VU531" s="29"/>
    </row>
    <row r="532" spans="1:593" s="30" customFormat="1" ht="15.75" hidden="1" customHeight="1" x14ac:dyDescent="0.2">
      <c r="A532" s="25" t="s">
        <v>103</v>
      </c>
      <c r="B532" s="41" t="s">
        <v>1370</v>
      </c>
      <c r="C532" s="26" t="s">
        <v>105</v>
      </c>
      <c r="D532" s="24" t="s">
        <v>1443</v>
      </c>
      <c r="E532" s="24" t="s">
        <v>1169</v>
      </c>
      <c r="F532" s="31">
        <v>37615</v>
      </c>
      <c r="G532" s="24" t="s">
        <v>1445</v>
      </c>
      <c r="H532" s="24" t="s">
        <v>122</v>
      </c>
      <c r="I532" s="24">
        <v>4</v>
      </c>
      <c r="J532" s="24" t="s">
        <v>1446</v>
      </c>
      <c r="K532" s="24" t="s">
        <v>1447</v>
      </c>
      <c r="L532" s="27">
        <v>999847292</v>
      </c>
      <c r="M532" s="28" t="s">
        <v>112</v>
      </c>
      <c r="N532" s="28"/>
      <c r="O532" s="27"/>
      <c r="P532" s="27"/>
      <c r="Q532" s="33">
        <f t="shared" si="38"/>
        <v>0</v>
      </c>
      <c r="R532" s="34">
        <f t="shared" si="39"/>
        <v>43</v>
      </c>
      <c r="S532" s="28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7"/>
      <c r="BT532" s="27"/>
      <c r="BU532" s="27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  <c r="QN532" s="29"/>
      <c r="QO532" s="29"/>
      <c r="QP532" s="29"/>
      <c r="QQ532" s="29"/>
      <c r="QR532" s="29"/>
      <c r="QS532" s="29"/>
      <c r="QT532" s="29"/>
      <c r="QU532" s="29"/>
      <c r="QV532" s="29"/>
      <c r="QW532" s="29"/>
      <c r="QX532" s="29"/>
      <c r="QY532" s="29"/>
      <c r="QZ532" s="29"/>
      <c r="RA532" s="29"/>
      <c r="RB532" s="29"/>
      <c r="RC532" s="29"/>
      <c r="RD532" s="29"/>
      <c r="RE532" s="29"/>
      <c r="RF532" s="29"/>
      <c r="RG532" s="29"/>
      <c r="RH532" s="29"/>
      <c r="RI532" s="29"/>
      <c r="RJ532" s="29"/>
      <c r="RK532" s="29"/>
      <c r="RL532" s="29"/>
      <c r="RM532" s="29"/>
      <c r="RN532" s="29"/>
      <c r="RO532" s="29"/>
      <c r="RP532" s="29"/>
      <c r="RQ532" s="29"/>
      <c r="RR532" s="29"/>
      <c r="RS532" s="29"/>
      <c r="RT532" s="29"/>
      <c r="RU532" s="29"/>
      <c r="RV532" s="29"/>
      <c r="RW532" s="29"/>
      <c r="RX532" s="29"/>
      <c r="RY532" s="29"/>
      <c r="RZ532" s="29"/>
      <c r="SA532" s="29"/>
      <c r="SB532" s="29"/>
      <c r="SC532" s="29"/>
      <c r="SD532" s="29"/>
      <c r="SE532" s="29"/>
      <c r="SF532" s="29"/>
      <c r="SG532" s="29"/>
      <c r="SH532" s="29"/>
      <c r="SI532" s="29"/>
      <c r="SJ532" s="29"/>
      <c r="SK532" s="29"/>
      <c r="SL532" s="29"/>
      <c r="SM532" s="29"/>
      <c r="SN532" s="29"/>
      <c r="SO532" s="29"/>
      <c r="SP532" s="29"/>
      <c r="SQ532" s="29"/>
      <c r="SR532" s="29"/>
      <c r="SS532" s="29"/>
      <c r="ST532" s="29"/>
      <c r="SU532" s="29"/>
      <c r="SV532" s="29"/>
      <c r="SW532" s="29"/>
      <c r="SX532" s="29"/>
      <c r="SY532" s="29"/>
      <c r="SZ532" s="29"/>
      <c r="TA532" s="29"/>
      <c r="TB532" s="29"/>
      <c r="TC532" s="29"/>
      <c r="TD532" s="29"/>
      <c r="TE532" s="29"/>
      <c r="TF532" s="29"/>
      <c r="TG532" s="29"/>
      <c r="TH532" s="29"/>
      <c r="TI532" s="29"/>
      <c r="TJ532" s="29"/>
      <c r="TK532" s="29"/>
      <c r="TL532" s="29"/>
      <c r="TM532" s="29"/>
      <c r="TN532" s="29"/>
      <c r="TO532" s="29"/>
      <c r="TP532" s="29"/>
      <c r="TQ532" s="29"/>
      <c r="TR532" s="29"/>
      <c r="TS532" s="29"/>
      <c r="TT532" s="29"/>
      <c r="TU532" s="29"/>
      <c r="TV532" s="29"/>
      <c r="TW532" s="29"/>
      <c r="TX532" s="29"/>
      <c r="TY532" s="29"/>
      <c r="TZ532" s="29"/>
      <c r="UA532" s="29"/>
      <c r="UB532" s="29"/>
      <c r="UC532" s="29"/>
      <c r="UD532" s="29"/>
      <c r="UE532" s="29"/>
      <c r="UF532" s="29"/>
      <c r="UG532" s="29"/>
      <c r="UH532" s="29"/>
      <c r="UI532" s="29"/>
      <c r="UJ532" s="29"/>
      <c r="UK532" s="29"/>
      <c r="UL532" s="29"/>
      <c r="UM532" s="29"/>
      <c r="UN532" s="29"/>
      <c r="UO532" s="29"/>
      <c r="UP532" s="29"/>
      <c r="UQ532" s="29"/>
      <c r="UR532" s="29"/>
      <c r="US532" s="29"/>
      <c r="UT532" s="29"/>
      <c r="UU532" s="29"/>
      <c r="UV532" s="29"/>
      <c r="UW532" s="29"/>
      <c r="UX532" s="29"/>
      <c r="UY532" s="29"/>
      <c r="UZ532" s="29"/>
      <c r="VA532" s="29"/>
      <c r="VB532" s="29"/>
      <c r="VC532" s="29"/>
      <c r="VD532" s="29"/>
      <c r="VE532" s="29"/>
      <c r="VF532" s="29"/>
      <c r="VG532" s="29"/>
      <c r="VH532" s="29"/>
      <c r="VI532" s="29"/>
      <c r="VJ532" s="29"/>
      <c r="VK532" s="29"/>
      <c r="VL532" s="29"/>
      <c r="VM532" s="29"/>
      <c r="VN532" s="29"/>
      <c r="VO532" s="29"/>
      <c r="VP532" s="29"/>
      <c r="VQ532" s="29"/>
      <c r="VR532" s="29"/>
      <c r="VS532" s="29"/>
      <c r="VT532" s="29"/>
      <c r="VU532" s="29"/>
    </row>
    <row r="533" spans="1:593" s="30" customFormat="1" ht="15.75" hidden="1" customHeight="1" x14ac:dyDescent="0.2">
      <c r="A533" s="25" t="s">
        <v>103</v>
      </c>
      <c r="B533" s="41" t="s">
        <v>1370</v>
      </c>
      <c r="C533" s="26" t="s">
        <v>105</v>
      </c>
      <c r="D533" s="24" t="s">
        <v>1448</v>
      </c>
      <c r="E533" s="24" t="s">
        <v>1169</v>
      </c>
      <c r="F533" s="24"/>
      <c r="G533" s="24" t="s">
        <v>1450</v>
      </c>
      <c r="H533" s="24" t="s">
        <v>275</v>
      </c>
      <c r="I533" s="24">
        <v>3</v>
      </c>
      <c r="J533" s="24" t="s">
        <v>1451</v>
      </c>
      <c r="K533" s="24" t="s">
        <v>1452</v>
      </c>
      <c r="L533" s="27">
        <v>999888743</v>
      </c>
      <c r="M533" s="28" t="s">
        <v>112</v>
      </c>
      <c r="N533" s="28"/>
      <c r="O533" s="27"/>
      <c r="P533" s="27"/>
      <c r="Q533" s="33">
        <f t="shared" si="38"/>
        <v>0</v>
      </c>
      <c r="R533" s="34">
        <f t="shared" si="39"/>
        <v>43</v>
      </c>
      <c r="S533" s="28"/>
      <c r="T533" s="29"/>
      <c r="U533" s="29"/>
      <c r="V533" s="29"/>
      <c r="W533" s="27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7"/>
      <c r="BT533" s="27"/>
      <c r="BU533" s="27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</row>
    <row r="534" spans="1:593" s="30" customFormat="1" ht="15.75" hidden="1" customHeight="1" x14ac:dyDescent="0.2">
      <c r="A534" s="25" t="s">
        <v>103</v>
      </c>
      <c r="B534" s="41" t="s">
        <v>1370</v>
      </c>
      <c r="C534" s="26" t="s">
        <v>105</v>
      </c>
      <c r="D534" s="24" t="s">
        <v>1295</v>
      </c>
      <c r="E534" s="24" t="s">
        <v>1169</v>
      </c>
      <c r="F534" s="31">
        <v>37283</v>
      </c>
      <c r="G534" s="24" t="s">
        <v>1297</v>
      </c>
      <c r="H534" s="24" t="s">
        <v>116</v>
      </c>
      <c r="I534" s="25">
        <v>2</v>
      </c>
      <c r="J534" s="24" t="s">
        <v>395</v>
      </c>
      <c r="K534" s="24" t="s">
        <v>1298</v>
      </c>
      <c r="L534" s="27">
        <v>999829474</v>
      </c>
      <c r="M534" s="28" t="s">
        <v>112</v>
      </c>
      <c r="N534" s="28"/>
      <c r="O534" s="27"/>
      <c r="P534" s="27"/>
      <c r="Q534" s="33">
        <f t="shared" si="38"/>
        <v>0</v>
      </c>
      <c r="R534" s="34">
        <f t="shared" si="39"/>
        <v>43</v>
      </c>
      <c r="S534" s="28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7"/>
      <c r="BT534" s="27"/>
      <c r="BU534" s="27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</row>
    <row r="535" spans="1:593" s="30" customFormat="1" ht="15.75" hidden="1" customHeight="1" x14ac:dyDescent="0.2">
      <c r="A535" s="25" t="s">
        <v>103</v>
      </c>
      <c r="B535" s="41" t="s">
        <v>1370</v>
      </c>
      <c r="C535" s="26" t="s">
        <v>105</v>
      </c>
      <c r="D535" s="24" t="s">
        <v>1194</v>
      </c>
      <c r="E535" s="24" t="s">
        <v>1169</v>
      </c>
      <c r="F535" s="24"/>
      <c r="G535" s="24" t="s">
        <v>1025</v>
      </c>
      <c r="H535" s="24" t="s">
        <v>606</v>
      </c>
      <c r="I535" s="24">
        <v>7</v>
      </c>
      <c r="J535" s="24" t="s">
        <v>1026</v>
      </c>
      <c r="K535" s="24" t="s">
        <v>1027</v>
      </c>
      <c r="L535" s="27">
        <v>999773070</v>
      </c>
      <c r="M535" s="28" t="s">
        <v>112</v>
      </c>
      <c r="N535" s="28"/>
      <c r="O535" s="27"/>
      <c r="P535" s="27"/>
      <c r="Q535" s="33">
        <f t="shared" si="38"/>
        <v>0</v>
      </c>
      <c r="R535" s="34">
        <f t="shared" si="39"/>
        <v>43</v>
      </c>
      <c r="S535" s="28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7"/>
      <c r="BT535" s="27"/>
      <c r="BU535" s="27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</row>
    <row r="536" spans="1:593" s="30" customFormat="1" ht="15.75" hidden="1" customHeight="1" x14ac:dyDescent="0.2">
      <c r="A536" s="25" t="s">
        <v>103</v>
      </c>
      <c r="B536" s="41" t="s">
        <v>1370</v>
      </c>
      <c r="C536" s="26" t="s">
        <v>105</v>
      </c>
      <c r="D536" s="24" t="s">
        <v>1453</v>
      </c>
      <c r="E536" s="24" t="s">
        <v>1169</v>
      </c>
      <c r="F536" s="24"/>
      <c r="G536" s="24" t="s">
        <v>702</v>
      </c>
      <c r="H536" s="24" t="s">
        <v>310</v>
      </c>
      <c r="I536" s="24">
        <v>5</v>
      </c>
      <c r="J536" s="24" t="s">
        <v>1454</v>
      </c>
      <c r="K536" s="24" t="s">
        <v>1455</v>
      </c>
      <c r="L536" s="27">
        <v>999885604</v>
      </c>
      <c r="M536" s="28" t="s">
        <v>112</v>
      </c>
      <c r="N536" s="28"/>
      <c r="O536" s="27"/>
      <c r="P536" s="27"/>
      <c r="Q536" s="33">
        <f t="shared" si="38"/>
        <v>0</v>
      </c>
      <c r="R536" s="34">
        <f t="shared" si="39"/>
        <v>43</v>
      </c>
      <c r="S536" s="28"/>
      <c r="T536" s="29"/>
      <c r="U536" s="29"/>
      <c r="V536" s="29"/>
      <c r="W536" s="27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7"/>
      <c r="BT536" s="27"/>
      <c r="BU536" s="27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</row>
    <row r="537" spans="1:593" s="30" customFormat="1" ht="15.75" hidden="1" customHeight="1" x14ac:dyDescent="0.2">
      <c r="A537" s="25" t="s">
        <v>103</v>
      </c>
      <c r="B537" s="41" t="s">
        <v>1370</v>
      </c>
      <c r="C537" s="26" t="s">
        <v>105</v>
      </c>
      <c r="D537" s="24" t="s">
        <v>451</v>
      </c>
      <c r="E537" s="24" t="s">
        <v>1169</v>
      </c>
      <c r="F537" s="24"/>
      <c r="G537" s="24" t="s">
        <v>734</v>
      </c>
      <c r="H537" s="24" t="s">
        <v>322</v>
      </c>
      <c r="I537" s="24">
        <v>5</v>
      </c>
      <c r="J537" s="24" t="s">
        <v>1037</v>
      </c>
      <c r="K537" s="24" t="s">
        <v>1038</v>
      </c>
      <c r="L537" s="27">
        <v>999880113</v>
      </c>
      <c r="M537" s="28" t="s">
        <v>112</v>
      </c>
      <c r="N537" s="28"/>
      <c r="O537" s="27"/>
      <c r="P537" s="27"/>
      <c r="Q537" s="33">
        <f t="shared" si="38"/>
        <v>0</v>
      </c>
      <c r="R537" s="34">
        <f t="shared" si="39"/>
        <v>43</v>
      </c>
      <c r="S537" s="28"/>
      <c r="T537" s="29"/>
      <c r="U537" s="29"/>
      <c r="V537" s="29"/>
      <c r="W537" s="27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7"/>
      <c r="BT537" s="27"/>
      <c r="BU537" s="27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</row>
    <row r="538" spans="1:593" s="30" customFormat="1" ht="15.75" hidden="1" customHeight="1" x14ac:dyDescent="0.2">
      <c r="A538" s="25" t="s">
        <v>103</v>
      </c>
      <c r="B538" s="41" t="s">
        <v>1370</v>
      </c>
      <c r="C538" s="26" t="s">
        <v>105</v>
      </c>
      <c r="D538" s="24" t="s">
        <v>715</v>
      </c>
      <c r="E538" s="24" t="s">
        <v>1169</v>
      </c>
      <c r="F538" s="24"/>
      <c r="G538" s="24" t="s">
        <v>1006</v>
      </c>
      <c r="H538" s="24" t="s">
        <v>1007</v>
      </c>
      <c r="I538" s="24">
        <v>1</v>
      </c>
      <c r="J538" s="24" t="s">
        <v>895</v>
      </c>
      <c r="K538" s="24" t="s">
        <v>896</v>
      </c>
      <c r="L538" s="27">
        <v>999902620</v>
      </c>
      <c r="M538" s="28" t="s">
        <v>112</v>
      </c>
      <c r="N538" s="28"/>
      <c r="O538" s="27"/>
      <c r="P538" s="27"/>
      <c r="Q538" s="33">
        <f t="shared" si="38"/>
        <v>0</v>
      </c>
      <c r="R538" s="34">
        <f t="shared" si="39"/>
        <v>43</v>
      </c>
      <c r="S538" s="28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7"/>
      <c r="BT538" s="27"/>
      <c r="BU538" s="27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</row>
    <row r="539" spans="1:593" s="30" customFormat="1" ht="15.75" hidden="1" customHeight="1" x14ac:dyDescent="0.2">
      <c r="A539" s="25" t="s">
        <v>103</v>
      </c>
      <c r="B539" s="41" t="s">
        <v>1370</v>
      </c>
      <c r="C539" s="26" t="s">
        <v>105</v>
      </c>
      <c r="D539" s="24" t="s">
        <v>620</v>
      </c>
      <c r="E539" s="24" t="s">
        <v>1169</v>
      </c>
      <c r="F539" s="24"/>
      <c r="G539" s="24" t="s">
        <v>622</v>
      </c>
      <c r="H539" s="24" t="s">
        <v>177</v>
      </c>
      <c r="I539" s="24">
        <v>3</v>
      </c>
      <c r="J539" s="24" t="s">
        <v>623</v>
      </c>
      <c r="K539" s="24" t="s">
        <v>624</v>
      </c>
      <c r="L539" s="27">
        <v>999871466</v>
      </c>
      <c r="M539" s="28" t="s">
        <v>112</v>
      </c>
      <c r="N539" s="28"/>
      <c r="O539" s="27"/>
      <c r="P539" s="27"/>
      <c r="Q539" s="33">
        <f t="shared" si="38"/>
        <v>0</v>
      </c>
      <c r="R539" s="34">
        <f t="shared" si="39"/>
        <v>43</v>
      </c>
      <c r="S539" s="28"/>
      <c r="T539" s="29"/>
      <c r="U539" s="29"/>
      <c r="V539" s="29"/>
      <c r="W539" s="27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7"/>
      <c r="BT539" s="27"/>
      <c r="BU539" s="27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</row>
    <row r="540" spans="1:593" s="30" customFormat="1" ht="15.75" hidden="1" customHeight="1" x14ac:dyDescent="0.2">
      <c r="A540" s="25" t="s">
        <v>103</v>
      </c>
      <c r="B540" s="41" t="s">
        <v>1370</v>
      </c>
      <c r="C540" s="26" t="s">
        <v>105</v>
      </c>
      <c r="D540" s="24" t="s">
        <v>1456</v>
      </c>
      <c r="E540" s="24" t="s">
        <v>1169</v>
      </c>
      <c r="F540" s="24"/>
      <c r="G540" s="24" t="s">
        <v>1458</v>
      </c>
      <c r="H540" s="24" t="s">
        <v>1459</v>
      </c>
      <c r="I540" s="24">
        <v>1</v>
      </c>
      <c r="J540" s="24" t="s">
        <v>1460</v>
      </c>
      <c r="K540" s="24" t="s">
        <v>1461</v>
      </c>
      <c r="L540" s="27">
        <v>999704803</v>
      </c>
      <c r="M540" s="28" t="s">
        <v>112</v>
      </c>
      <c r="N540" s="28"/>
      <c r="O540" s="27"/>
      <c r="P540" s="27"/>
      <c r="Q540" s="33">
        <f t="shared" si="38"/>
        <v>0</v>
      </c>
      <c r="R540" s="34">
        <f t="shared" si="39"/>
        <v>43</v>
      </c>
      <c r="S540" s="28"/>
      <c r="T540" s="29"/>
      <c r="U540" s="29"/>
      <c r="V540" s="29"/>
      <c r="W540" s="27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7"/>
      <c r="BT540" s="27"/>
      <c r="BU540" s="27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</row>
    <row r="541" spans="1:593" s="30" customFormat="1" ht="15.75" hidden="1" customHeight="1" x14ac:dyDescent="0.2">
      <c r="A541" s="25" t="s">
        <v>103</v>
      </c>
      <c r="B541" s="41" t="s">
        <v>1370</v>
      </c>
      <c r="C541" s="26" t="s">
        <v>105</v>
      </c>
      <c r="D541" s="24" t="s">
        <v>340</v>
      </c>
      <c r="E541" s="24" t="s">
        <v>1169</v>
      </c>
      <c r="F541" s="24"/>
      <c r="G541" s="24" t="s">
        <v>1463</v>
      </c>
      <c r="H541" s="24" t="s">
        <v>247</v>
      </c>
      <c r="I541" s="24">
        <v>1</v>
      </c>
      <c r="J541" s="24" t="s">
        <v>1464</v>
      </c>
      <c r="K541" s="24" t="s">
        <v>1465</v>
      </c>
      <c r="L541" s="27">
        <v>999705853</v>
      </c>
      <c r="M541" s="28" t="s">
        <v>112</v>
      </c>
      <c r="N541" s="28"/>
      <c r="O541" s="27"/>
      <c r="P541" s="27"/>
      <c r="Q541" s="33">
        <f t="shared" si="38"/>
        <v>0</v>
      </c>
      <c r="R541" s="34">
        <f t="shared" si="39"/>
        <v>43</v>
      </c>
      <c r="S541" s="28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7"/>
      <c r="BT541" s="27"/>
      <c r="BU541" s="27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</row>
    <row r="542" spans="1:593" s="30" customFormat="1" ht="15.75" hidden="1" customHeight="1" x14ac:dyDescent="0.2">
      <c r="A542" s="25" t="s">
        <v>103</v>
      </c>
      <c r="B542" s="41" t="s">
        <v>1370</v>
      </c>
      <c r="C542" s="26" t="s">
        <v>105</v>
      </c>
      <c r="D542" s="24" t="s">
        <v>1116</v>
      </c>
      <c r="E542" s="24" t="s">
        <v>1169</v>
      </c>
      <c r="F542" s="31">
        <v>36994</v>
      </c>
      <c r="G542" s="24" t="s">
        <v>1466</v>
      </c>
      <c r="H542" s="24" t="s">
        <v>109</v>
      </c>
      <c r="I542" s="24">
        <v>6</v>
      </c>
      <c r="J542" s="24" t="s">
        <v>1467</v>
      </c>
      <c r="K542" s="24" t="s">
        <v>1468</v>
      </c>
      <c r="L542" s="27">
        <v>999877491</v>
      </c>
      <c r="M542" s="28" t="s">
        <v>112</v>
      </c>
      <c r="N542" s="28"/>
      <c r="O542" s="27"/>
      <c r="P542" s="27"/>
      <c r="Q542" s="33">
        <f t="shared" si="38"/>
        <v>0</v>
      </c>
      <c r="R542" s="34">
        <f t="shared" si="39"/>
        <v>43</v>
      </c>
      <c r="S542" s="28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7"/>
      <c r="BT542" s="27"/>
      <c r="BU542" s="27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</row>
    <row r="543" spans="1:593" s="30" customFormat="1" ht="15.75" hidden="1" customHeight="1" x14ac:dyDescent="0.2">
      <c r="A543" s="25" t="s">
        <v>103</v>
      </c>
      <c r="B543" s="41" t="s">
        <v>1370</v>
      </c>
      <c r="C543" s="26" t="s">
        <v>105</v>
      </c>
      <c r="D543" s="24" t="s">
        <v>992</v>
      </c>
      <c r="E543" s="24" t="s">
        <v>1169</v>
      </c>
      <c r="F543" s="24"/>
      <c r="G543" s="24" t="s">
        <v>138</v>
      </c>
      <c r="H543" s="24" t="s">
        <v>139</v>
      </c>
      <c r="I543" s="24">
        <v>8</v>
      </c>
      <c r="J543" s="24" t="s">
        <v>188</v>
      </c>
      <c r="K543" s="24" t="s">
        <v>189</v>
      </c>
      <c r="L543" s="27">
        <v>999891455</v>
      </c>
      <c r="M543" s="28" t="s">
        <v>112</v>
      </c>
      <c r="N543" s="28"/>
      <c r="O543" s="27"/>
      <c r="P543" s="27"/>
      <c r="Q543" s="33">
        <f t="shared" si="38"/>
        <v>0</v>
      </c>
      <c r="R543" s="34">
        <f t="shared" si="39"/>
        <v>43</v>
      </c>
      <c r="S543" s="28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7"/>
      <c r="BT543" s="27"/>
      <c r="BU543" s="27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</row>
    <row r="544" spans="1:593" s="30" customFormat="1" ht="15.75" hidden="1" customHeight="1" x14ac:dyDescent="0.2">
      <c r="A544" s="25" t="s">
        <v>103</v>
      </c>
      <c r="B544" s="41" t="s">
        <v>1370</v>
      </c>
      <c r="C544" s="26" t="s">
        <v>105</v>
      </c>
      <c r="D544" s="24" t="s">
        <v>1469</v>
      </c>
      <c r="E544" s="24" t="s">
        <v>1169</v>
      </c>
      <c r="F544" s="24"/>
      <c r="G544" s="24" t="s">
        <v>221</v>
      </c>
      <c r="H544" s="24" t="s">
        <v>200</v>
      </c>
      <c r="I544" s="24">
        <v>8</v>
      </c>
      <c r="J544" s="24" t="s">
        <v>222</v>
      </c>
      <c r="K544" s="24" t="s">
        <v>223</v>
      </c>
      <c r="L544" s="27">
        <v>999900538</v>
      </c>
      <c r="M544" s="28" t="s">
        <v>112</v>
      </c>
      <c r="N544" s="28"/>
      <c r="O544" s="27"/>
      <c r="P544" s="27"/>
      <c r="Q544" s="33">
        <f t="shared" si="38"/>
        <v>0</v>
      </c>
      <c r="R544" s="34">
        <f t="shared" si="39"/>
        <v>43</v>
      </c>
      <c r="S544" s="28"/>
      <c r="T544" s="29"/>
      <c r="U544" s="29"/>
      <c r="V544" s="29"/>
      <c r="W544" s="27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7"/>
      <c r="BT544" s="27"/>
      <c r="BU544" s="27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</row>
    <row r="545" spans="1:188" s="30" customFormat="1" ht="15.75" hidden="1" customHeight="1" x14ac:dyDescent="0.2">
      <c r="A545" s="25" t="s">
        <v>103</v>
      </c>
      <c r="B545" s="41" t="s">
        <v>1370</v>
      </c>
      <c r="C545" s="26" t="s">
        <v>105</v>
      </c>
      <c r="D545" s="24" t="s">
        <v>1239</v>
      </c>
      <c r="E545" s="24" t="s">
        <v>1169</v>
      </c>
      <c r="F545" s="31">
        <v>36965</v>
      </c>
      <c r="G545" s="24" t="s">
        <v>586</v>
      </c>
      <c r="H545" s="24" t="s">
        <v>116</v>
      </c>
      <c r="I545" s="25">
        <v>2</v>
      </c>
      <c r="J545" s="24" t="s">
        <v>128</v>
      </c>
      <c r="K545" s="24" t="s">
        <v>129</v>
      </c>
      <c r="L545" s="27">
        <v>999795025</v>
      </c>
      <c r="M545" s="28" t="s">
        <v>112</v>
      </c>
      <c r="Q545" s="33">
        <f t="shared" si="38"/>
        <v>0</v>
      </c>
      <c r="R545" s="34">
        <f t="shared" si="39"/>
        <v>43</v>
      </c>
      <c r="S545" s="28"/>
      <c r="BS545" s="56"/>
      <c r="BT545" s="56"/>
      <c r="BU545" s="56"/>
    </row>
    <row r="546" spans="1:188" s="30" customFormat="1" ht="15.75" hidden="1" customHeight="1" x14ac:dyDescent="0.2">
      <c r="A546" s="25" t="s">
        <v>103</v>
      </c>
      <c r="B546" s="41" t="s">
        <v>1370</v>
      </c>
      <c r="C546" s="26" t="s">
        <v>105</v>
      </c>
      <c r="D546" s="24" t="s">
        <v>1470</v>
      </c>
      <c r="E546" s="24" t="s">
        <v>1169</v>
      </c>
      <c r="F546" s="24"/>
      <c r="G546" s="24" t="s">
        <v>900</v>
      </c>
      <c r="H546" s="24" t="s">
        <v>139</v>
      </c>
      <c r="I546" s="24">
        <v>8</v>
      </c>
      <c r="J546" s="24" t="s">
        <v>1471</v>
      </c>
      <c r="K546" s="24" t="s">
        <v>1472</v>
      </c>
      <c r="L546" s="27">
        <v>999742498</v>
      </c>
      <c r="M546" s="28" t="s">
        <v>112</v>
      </c>
      <c r="N546" s="28"/>
      <c r="O546" s="27"/>
      <c r="P546" s="27"/>
      <c r="Q546" s="33">
        <f t="shared" si="38"/>
        <v>0</v>
      </c>
      <c r="R546" s="34">
        <f t="shared" ref="R546:R560" si="40">RANK(Q546,$Q$480:$Q$560)</f>
        <v>43</v>
      </c>
      <c r="S546" s="28"/>
      <c r="T546" s="29"/>
      <c r="U546" s="29"/>
      <c r="V546" s="29"/>
      <c r="W546" s="27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7"/>
      <c r="BT546" s="27"/>
      <c r="BU546" s="27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</row>
    <row r="547" spans="1:188" s="30" customFormat="1" ht="15.75" hidden="1" customHeight="1" x14ac:dyDescent="0.2">
      <c r="A547" s="25" t="s">
        <v>103</v>
      </c>
      <c r="B547" s="41" t="s">
        <v>1370</v>
      </c>
      <c r="C547" s="26" t="s">
        <v>105</v>
      </c>
      <c r="D547" s="24" t="s">
        <v>1216</v>
      </c>
      <c r="E547" s="24" t="s">
        <v>1169</v>
      </c>
      <c r="F547" s="24"/>
      <c r="G547" s="24" t="s">
        <v>1218</v>
      </c>
      <c r="H547" s="24" t="s">
        <v>362</v>
      </c>
      <c r="I547" s="24">
        <v>1</v>
      </c>
      <c r="J547" s="24" t="s">
        <v>1219</v>
      </c>
      <c r="K547" s="24" t="s">
        <v>1220</v>
      </c>
      <c r="L547" s="27">
        <v>999864875</v>
      </c>
      <c r="M547" s="28" t="s">
        <v>112</v>
      </c>
      <c r="N547" s="28"/>
      <c r="O547" s="27"/>
      <c r="P547" s="27"/>
      <c r="Q547" s="33">
        <f t="shared" si="38"/>
        <v>0</v>
      </c>
      <c r="R547" s="34">
        <f t="shared" si="40"/>
        <v>43</v>
      </c>
      <c r="S547" s="28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7"/>
      <c r="BT547" s="27"/>
      <c r="BU547" s="27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</row>
    <row r="548" spans="1:188" s="30" customFormat="1" ht="15.75" hidden="1" customHeight="1" x14ac:dyDescent="0.2">
      <c r="A548" s="25" t="s">
        <v>103</v>
      </c>
      <c r="B548" s="41" t="s">
        <v>1370</v>
      </c>
      <c r="C548" s="26" t="s">
        <v>105</v>
      </c>
      <c r="D548" s="24" t="s">
        <v>705</v>
      </c>
      <c r="E548" s="24" t="s">
        <v>1169</v>
      </c>
      <c r="F548" s="31">
        <v>37522</v>
      </c>
      <c r="G548" s="24" t="s">
        <v>1082</v>
      </c>
      <c r="H548" s="24" t="s">
        <v>122</v>
      </c>
      <c r="I548" s="24">
        <v>4</v>
      </c>
      <c r="J548" s="24" t="s">
        <v>151</v>
      </c>
      <c r="K548" s="24" t="s">
        <v>152</v>
      </c>
      <c r="L548" s="27">
        <v>999738910</v>
      </c>
      <c r="M548" s="28" t="s">
        <v>112</v>
      </c>
      <c r="N548" s="28"/>
      <c r="O548" s="27"/>
      <c r="P548" s="27"/>
      <c r="Q548" s="33">
        <f t="shared" si="38"/>
        <v>0</v>
      </c>
      <c r="R548" s="34">
        <f t="shared" si="40"/>
        <v>43</v>
      </c>
      <c r="S548" s="28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7"/>
      <c r="BT548" s="27"/>
      <c r="BU548" s="27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</row>
    <row r="549" spans="1:188" s="30" customFormat="1" ht="15.75" hidden="1" customHeight="1" x14ac:dyDescent="0.2">
      <c r="A549" s="25" t="s">
        <v>103</v>
      </c>
      <c r="B549" s="41" t="s">
        <v>1370</v>
      </c>
      <c r="C549" s="26" t="s">
        <v>105</v>
      </c>
      <c r="D549" s="24" t="s">
        <v>485</v>
      </c>
      <c r="E549" s="24" t="s">
        <v>1169</v>
      </c>
      <c r="F549" s="31"/>
      <c r="G549" s="24" t="s">
        <v>1478</v>
      </c>
      <c r="H549" s="24" t="s">
        <v>606</v>
      </c>
      <c r="I549" s="24">
        <v>7</v>
      </c>
      <c r="J549" s="24" t="s">
        <v>634</v>
      </c>
      <c r="K549" s="24" t="s">
        <v>1479</v>
      </c>
      <c r="L549" s="27">
        <v>999851134</v>
      </c>
      <c r="M549" s="28" t="s">
        <v>112</v>
      </c>
      <c r="N549" s="28"/>
      <c r="O549" s="27"/>
      <c r="P549" s="27"/>
      <c r="Q549" s="33">
        <f t="shared" si="38"/>
        <v>0</v>
      </c>
      <c r="R549" s="34">
        <f t="shared" si="40"/>
        <v>43</v>
      </c>
      <c r="S549" s="28"/>
      <c r="T549" s="29"/>
      <c r="U549" s="29"/>
      <c r="V549" s="29"/>
      <c r="W549" s="27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7"/>
      <c r="BT549" s="27"/>
      <c r="BU549" s="27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</row>
    <row r="550" spans="1:188" s="30" customFormat="1" ht="15.75" hidden="1" customHeight="1" x14ac:dyDescent="0.2">
      <c r="A550" s="25" t="s">
        <v>103</v>
      </c>
      <c r="B550" s="41" t="s">
        <v>1370</v>
      </c>
      <c r="C550" s="26" t="s">
        <v>105</v>
      </c>
      <c r="D550" s="24" t="s">
        <v>1480</v>
      </c>
      <c r="E550" s="24" t="s">
        <v>1169</v>
      </c>
      <c r="F550" s="31">
        <v>37617</v>
      </c>
      <c r="G550" s="24" t="s">
        <v>1481</v>
      </c>
      <c r="H550" s="24" t="s">
        <v>1482</v>
      </c>
      <c r="I550" s="24">
        <v>5</v>
      </c>
      <c r="J550" s="24" t="s">
        <v>569</v>
      </c>
      <c r="K550" s="24" t="s">
        <v>570</v>
      </c>
      <c r="L550" s="27">
        <v>999796781</v>
      </c>
      <c r="M550" s="28" t="s">
        <v>112</v>
      </c>
      <c r="N550" s="28"/>
      <c r="O550" s="27"/>
      <c r="P550" s="27"/>
      <c r="Q550" s="33">
        <f t="shared" si="38"/>
        <v>0</v>
      </c>
      <c r="R550" s="34">
        <f t="shared" si="40"/>
        <v>43</v>
      </c>
      <c r="S550" s="28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7"/>
      <c r="BT550" s="27"/>
      <c r="BU550" s="27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</row>
    <row r="551" spans="1:188" s="30" customFormat="1" ht="15.75" hidden="1" customHeight="1" x14ac:dyDescent="0.2">
      <c r="A551" s="25" t="s">
        <v>103</v>
      </c>
      <c r="B551" s="41" t="s">
        <v>1370</v>
      </c>
      <c r="C551" s="26" t="s">
        <v>105</v>
      </c>
      <c r="D551" s="24" t="s">
        <v>1484</v>
      </c>
      <c r="E551" s="24" t="s">
        <v>1169</v>
      </c>
      <c r="F551" s="31">
        <v>37484</v>
      </c>
      <c r="G551" s="24" t="s">
        <v>1486</v>
      </c>
      <c r="H551" s="24" t="s">
        <v>316</v>
      </c>
      <c r="I551" s="24">
        <v>7</v>
      </c>
      <c r="J551" s="24" t="s">
        <v>1487</v>
      </c>
      <c r="K551" s="24" t="s">
        <v>1488</v>
      </c>
      <c r="L551" s="27">
        <v>999827125</v>
      </c>
      <c r="M551" s="28" t="s">
        <v>112</v>
      </c>
      <c r="N551" s="28"/>
      <c r="O551" s="27"/>
      <c r="P551" s="27"/>
      <c r="Q551" s="33">
        <f t="shared" si="38"/>
        <v>0</v>
      </c>
      <c r="R551" s="34">
        <f t="shared" si="40"/>
        <v>43</v>
      </c>
      <c r="S551" s="28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7"/>
      <c r="BT551" s="27"/>
      <c r="BU551" s="27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</row>
    <row r="552" spans="1:188" s="30" customFormat="1" ht="15.75" hidden="1" customHeight="1" x14ac:dyDescent="0.2">
      <c r="A552" s="25" t="s">
        <v>103</v>
      </c>
      <c r="B552" s="41" t="s">
        <v>1370</v>
      </c>
      <c r="C552" s="26" t="s">
        <v>105</v>
      </c>
      <c r="D552" s="24" t="s">
        <v>1141</v>
      </c>
      <c r="E552" s="24" t="s">
        <v>1169</v>
      </c>
      <c r="F552" s="24"/>
      <c r="G552" s="24" t="s">
        <v>1143</v>
      </c>
      <c r="H552" s="24" t="s">
        <v>169</v>
      </c>
      <c r="I552" s="25">
        <v>2</v>
      </c>
      <c r="J552" s="24" t="s">
        <v>598</v>
      </c>
      <c r="K552" s="24" t="s">
        <v>599</v>
      </c>
      <c r="L552" s="27">
        <v>999740122</v>
      </c>
      <c r="M552" s="28" t="s">
        <v>112</v>
      </c>
      <c r="N552" s="28"/>
      <c r="O552" s="27"/>
      <c r="P552" s="27"/>
      <c r="Q552" s="33">
        <f t="shared" si="38"/>
        <v>0</v>
      </c>
      <c r="R552" s="34">
        <f t="shared" si="40"/>
        <v>43</v>
      </c>
      <c r="S552" s="28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7"/>
      <c r="BT552" s="27"/>
      <c r="BU552" s="27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</row>
    <row r="553" spans="1:188" s="30" customFormat="1" ht="15.75" hidden="1" customHeight="1" x14ac:dyDescent="0.2">
      <c r="A553" s="25" t="s">
        <v>103</v>
      </c>
      <c r="B553" s="41" t="s">
        <v>1370</v>
      </c>
      <c r="C553" s="26" t="s">
        <v>105</v>
      </c>
      <c r="D553" s="24" t="s">
        <v>1489</v>
      </c>
      <c r="E553" s="24" t="s">
        <v>1169</v>
      </c>
      <c r="F553" s="24"/>
      <c r="G553" s="24" t="s">
        <v>221</v>
      </c>
      <c r="H553" s="24" t="s">
        <v>200</v>
      </c>
      <c r="I553" s="24">
        <v>8</v>
      </c>
      <c r="J553" s="24" t="s">
        <v>222</v>
      </c>
      <c r="K553" s="24" t="s">
        <v>223</v>
      </c>
      <c r="L553" s="27">
        <v>999900506</v>
      </c>
      <c r="M553" s="28" t="s">
        <v>112</v>
      </c>
      <c r="N553" s="28"/>
      <c r="O553" s="27"/>
      <c r="P553" s="27"/>
      <c r="Q553" s="33">
        <f t="shared" si="38"/>
        <v>0</v>
      </c>
      <c r="R553" s="34">
        <f t="shared" si="40"/>
        <v>43</v>
      </c>
      <c r="S553" s="28"/>
      <c r="T553" s="29"/>
      <c r="U553" s="29"/>
      <c r="V553" s="29"/>
      <c r="W553" s="27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7"/>
      <c r="BT553" s="27"/>
      <c r="BU553" s="27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</row>
    <row r="554" spans="1:188" s="30" customFormat="1" ht="15.75" hidden="1" customHeight="1" x14ac:dyDescent="0.2">
      <c r="A554" s="25" t="s">
        <v>103</v>
      </c>
      <c r="B554" s="41" t="s">
        <v>1370</v>
      </c>
      <c r="C554" s="26" t="s">
        <v>105</v>
      </c>
      <c r="D554" s="24" t="s">
        <v>1490</v>
      </c>
      <c r="E554" s="24" t="s">
        <v>1169</v>
      </c>
      <c r="F554" s="24"/>
      <c r="G554" s="24" t="s">
        <v>309</v>
      </c>
      <c r="H554" s="24" t="s">
        <v>310</v>
      </c>
      <c r="I554" s="24">
        <v>5</v>
      </c>
      <c r="J554" s="24" t="s">
        <v>311</v>
      </c>
      <c r="K554" s="24" t="s">
        <v>312</v>
      </c>
      <c r="L554" s="27">
        <v>999859530</v>
      </c>
      <c r="M554" s="28" t="s">
        <v>112</v>
      </c>
      <c r="N554" s="28"/>
      <c r="O554" s="27"/>
      <c r="P554" s="27"/>
      <c r="Q554" s="33">
        <f t="shared" si="38"/>
        <v>0</v>
      </c>
      <c r="R554" s="34">
        <f t="shared" si="40"/>
        <v>43</v>
      </c>
      <c r="S554" s="28"/>
      <c r="T554" s="29"/>
      <c r="U554" s="29"/>
      <c r="V554" s="29"/>
      <c r="W554" s="27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7"/>
      <c r="BT554" s="27"/>
      <c r="BU554" s="27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</row>
    <row r="555" spans="1:188" s="30" customFormat="1" ht="15.75" hidden="1" customHeight="1" x14ac:dyDescent="0.2">
      <c r="A555" s="25" t="s">
        <v>103</v>
      </c>
      <c r="B555" s="41" t="s">
        <v>1370</v>
      </c>
      <c r="C555" s="26" t="s">
        <v>105</v>
      </c>
      <c r="D555" s="24" t="s">
        <v>803</v>
      </c>
      <c r="E555" s="24" t="s">
        <v>1169</v>
      </c>
      <c r="F555" s="24"/>
      <c r="G555" s="24" t="s">
        <v>693</v>
      </c>
      <c r="H555" s="24" t="s">
        <v>122</v>
      </c>
      <c r="I555" s="24">
        <v>4</v>
      </c>
      <c r="J555" s="24" t="s">
        <v>694</v>
      </c>
      <c r="K555" s="24" t="s">
        <v>695</v>
      </c>
      <c r="L555" s="27">
        <v>999796782</v>
      </c>
      <c r="M555" s="28" t="s">
        <v>112</v>
      </c>
      <c r="N555" s="28"/>
      <c r="O555" s="27"/>
      <c r="P555" s="27"/>
      <c r="Q555" s="33">
        <f t="shared" si="38"/>
        <v>0</v>
      </c>
      <c r="R555" s="34">
        <f t="shared" si="40"/>
        <v>43</v>
      </c>
      <c r="S555" s="28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7"/>
      <c r="BT555" s="27"/>
      <c r="BU555" s="27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</row>
    <row r="556" spans="1:188" s="30" customFormat="1" ht="15.75" hidden="1" customHeight="1" x14ac:dyDescent="0.2">
      <c r="A556" s="25" t="s">
        <v>103</v>
      </c>
      <c r="B556" s="41" t="s">
        <v>1370</v>
      </c>
      <c r="C556" s="26" t="s">
        <v>105</v>
      </c>
      <c r="D556" s="24" t="s">
        <v>1492</v>
      </c>
      <c r="E556" s="24" t="s">
        <v>1169</v>
      </c>
      <c r="F556" s="24"/>
      <c r="G556" s="24" t="s">
        <v>1494</v>
      </c>
      <c r="H556" s="24" t="s">
        <v>382</v>
      </c>
      <c r="I556" s="24">
        <v>3</v>
      </c>
      <c r="J556" s="24" t="s">
        <v>1495</v>
      </c>
      <c r="K556" s="24" t="s">
        <v>1496</v>
      </c>
      <c r="L556" s="27">
        <v>999846651</v>
      </c>
      <c r="M556" s="28" t="s">
        <v>112</v>
      </c>
      <c r="N556" s="28"/>
      <c r="O556" s="27"/>
      <c r="P556" s="27"/>
      <c r="Q556" s="33">
        <f t="shared" si="38"/>
        <v>0</v>
      </c>
      <c r="R556" s="34">
        <f t="shared" si="40"/>
        <v>43</v>
      </c>
      <c r="S556" s="28"/>
      <c r="T556" s="29"/>
      <c r="U556" s="29"/>
      <c r="V556" s="29"/>
      <c r="W556" s="27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7"/>
      <c r="BT556" s="27"/>
      <c r="BU556" s="27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</row>
    <row r="557" spans="1:188" s="30" customFormat="1" ht="15.75" hidden="1" customHeight="1" x14ac:dyDescent="0.2">
      <c r="A557" s="25" t="s">
        <v>103</v>
      </c>
      <c r="B557" s="41" t="s">
        <v>1370</v>
      </c>
      <c r="C557" s="26" t="s">
        <v>105</v>
      </c>
      <c r="D557" s="24" t="s">
        <v>1497</v>
      </c>
      <c r="E557" s="24" t="s">
        <v>1169</v>
      </c>
      <c r="F557" s="31">
        <v>37327</v>
      </c>
      <c r="G557" s="24" t="s">
        <v>1064</v>
      </c>
      <c r="H557" s="24" t="s">
        <v>764</v>
      </c>
      <c r="I557" s="24">
        <v>3</v>
      </c>
      <c r="J557" s="24" t="s">
        <v>765</v>
      </c>
      <c r="K557" s="24" t="s">
        <v>766</v>
      </c>
      <c r="L557" s="27">
        <v>999896982</v>
      </c>
      <c r="M557" s="28" t="s">
        <v>112</v>
      </c>
      <c r="N557" s="28"/>
      <c r="O557" s="27"/>
      <c r="P557" s="27"/>
      <c r="Q557" s="33">
        <f t="shared" si="38"/>
        <v>0</v>
      </c>
      <c r="R557" s="34">
        <f t="shared" si="40"/>
        <v>43</v>
      </c>
      <c r="S557" s="28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7"/>
      <c r="BT557" s="27"/>
      <c r="BU557" s="27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</row>
    <row r="558" spans="1:188" s="30" customFormat="1" ht="15.75" hidden="1" customHeight="1" x14ac:dyDescent="0.2">
      <c r="A558" s="25" t="s">
        <v>103</v>
      </c>
      <c r="B558" s="41" t="s">
        <v>1370</v>
      </c>
      <c r="C558" s="26" t="s">
        <v>105</v>
      </c>
      <c r="D558" s="24" t="s">
        <v>1498</v>
      </c>
      <c r="E558" s="24" t="s">
        <v>1169</v>
      </c>
      <c r="F558" s="31">
        <v>37021</v>
      </c>
      <c r="G558" s="24" t="s">
        <v>1500</v>
      </c>
      <c r="H558" s="24" t="s">
        <v>310</v>
      </c>
      <c r="I558" s="24">
        <v>5</v>
      </c>
      <c r="J558" s="24" t="s">
        <v>745</v>
      </c>
      <c r="K558" s="24" t="s">
        <v>1501</v>
      </c>
      <c r="L558" s="27">
        <v>999727780</v>
      </c>
      <c r="M558" s="28" t="s">
        <v>112</v>
      </c>
      <c r="N558" s="28"/>
      <c r="O558" s="27"/>
      <c r="P558" s="27"/>
      <c r="Q558" s="33">
        <f t="shared" si="38"/>
        <v>0</v>
      </c>
      <c r="R558" s="34">
        <f t="shared" si="40"/>
        <v>43</v>
      </c>
      <c r="S558" s="28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7"/>
      <c r="BT558" s="27"/>
      <c r="BU558" s="27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</row>
    <row r="559" spans="1:188" s="30" customFormat="1" ht="15.75" hidden="1" customHeight="1" x14ac:dyDescent="0.2">
      <c r="A559" s="25" t="s">
        <v>103</v>
      </c>
      <c r="B559" s="41" t="s">
        <v>1370</v>
      </c>
      <c r="C559" s="26" t="s">
        <v>105</v>
      </c>
      <c r="D559" s="24" t="s">
        <v>1502</v>
      </c>
      <c r="E559" s="24" t="s">
        <v>1169</v>
      </c>
      <c r="F559" s="24"/>
      <c r="G559" s="24" t="s">
        <v>1504</v>
      </c>
      <c r="H559" s="24" t="s">
        <v>1505</v>
      </c>
      <c r="I559" s="24">
        <v>6</v>
      </c>
      <c r="J559" s="24" t="s">
        <v>1506</v>
      </c>
      <c r="K559" s="24" t="s">
        <v>1507</v>
      </c>
      <c r="L559" s="27">
        <v>999822923</v>
      </c>
      <c r="M559" s="28" t="s">
        <v>112</v>
      </c>
      <c r="N559" s="28"/>
      <c r="O559" s="27"/>
      <c r="P559" s="27"/>
      <c r="Q559" s="33">
        <f t="shared" si="38"/>
        <v>0</v>
      </c>
      <c r="R559" s="34">
        <f t="shared" si="40"/>
        <v>43</v>
      </c>
      <c r="S559" s="28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7"/>
      <c r="BT559" s="27"/>
      <c r="BU559" s="27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</row>
    <row r="560" spans="1:188" s="30" customFormat="1" ht="15.75" hidden="1" customHeight="1" x14ac:dyDescent="0.2">
      <c r="A560" s="25" t="s">
        <v>103</v>
      </c>
      <c r="B560" s="41" t="s">
        <v>1370</v>
      </c>
      <c r="C560" s="26" t="s">
        <v>105</v>
      </c>
      <c r="D560" s="24" t="s">
        <v>1174</v>
      </c>
      <c r="E560" s="24" t="s">
        <v>1169</v>
      </c>
      <c r="F560" s="31">
        <v>36979</v>
      </c>
      <c r="G560" s="24" t="s">
        <v>381</v>
      </c>
      <c r="H560" s="24" t="s">
        <v>382</v>
      </c>
      <c r="I560" s="24">
        <v>3</v>
      </c>
      <c r="J560" s="24" t="s">
        <v>383</v>
      </c>
      <c r="K560" s="24" t="s">
        <v>384</v>
      </c>
      <c r="L560" s="27">
        <v>999848749</v>
      </c>
      <c r="M560" s="28" t="s">
        <v>112</v>
      </c>
      <c r="N560" s="28"/>
      <c r="O560" s="27"/>
      <c r="P560" s="27"/>
      <c r="Q560" s="33">
        <f t="shared" si="38"/>
        <v>0</v>
      </c>
      <c r="R560" s="34">
        <f t="shared" si="40"/>
        <v>43</v>
      </c>
      <c r="S560" s="28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7"/>
      <c r="BT560" s="27"/>
      <c r="BU560" s="27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</row>
    <row r="561" spans="1:593" s="30" customFormat="1" ht="15.75" customHeight="1" x14ac:dyDescent="0.2">
      <c r="E561" s="24"/>
      <c r="S561" s="28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7"/>
      <c r="BT561" s="27"/>
      <c r="BU561" s="27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</row>
    <row r="562" spans="1:593" s="30" customFormat="1" ht="15.75" customHeight="1" x14ac:dyDescent="0.2">
      <c r="A562" s="25"/>
      <c r="B562" s="41"/>
      <c r="C562" s="26"/>
      <c r="D562" s="24"/>
      <c r="E562" s="24"/>
      <c r="F562" s="31"/>
      <c r="G562" s="24"/>
      <c r="H562" s="24"/>
      <c r="I562" s="24"/>
      <c r="J562" s="24"/>
      <c r="K562" s="24"/>
      <c r="L562" s="27"/>
      <c r="M562" s="28"/>
      <c r="N562" s="28"/>
      <c r="O562" s="27"/>
      <c r="P562" s="27"/>
      <c r="Q562" s="33"/>
      <c r="R562" s="34"/>
      <c r="S562" s="28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7"/>
      <c r="BT562" s="27"/>
      <c r="BU562" s="27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</row>
    <row r="563" spans="1:593" s="30" customFormat="1" ht="15.75" customHeight="1" x14ac:dyDescent="0.2">
      <c r="A563" s="25" t="s">
        <v>103</v>
      </c>
      <c r="B563" s="41" t="s">
        <v>1510</v>
      </c>
      <c r="C563" s="26" t="s">
        <v>105</v>
      </c>
      <c r="D563" s="24" t="s">
        <v>1511</v>
      </c>
      <c r="E563" s="24" t="s">
        <v>1512</v>
      </c>
      <c r="F563" s="24"/>
      <c r="G563" s="24" t="s">
        <v>1188</v>
      </c>
      <c r="H563" s="24" t="s">
        <v>275</v>
      </c>
      <c r="I563" s="24">
        <v>3</v>
      </c>
      <c r="J563" s="24" t="s">
        <v>1189</v>
      </c>
      <c r="K563" s="24" t="s">
        <v>1190</v>
      </c>
      <c r="L563" s="27">
        <v>999750292</v>
      </c>
      <c r="M563" s="28" t="s">
        <v>112</v>
      </c>
      <c r="N563" s="28" t="b">
        <v>1</v>
      </c>
      <c r="O563" s="27"/>
      <c r="P563" s="27"/>
      <c r="Q563" s="33">
        <f t="shared" ref="Q563:Q594" si="41">SUM(T563:ED563)</f>
        <v>923.8</v>
      </c>
      <c r="R563" s="34">
        <f t="shared" ref="R563:R597" si="42">RANK(Q563,$Q$563:$Q$630)</f>
        <v>1</v>
      </c>
      <c r="S563" s="28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>
        <v>60.6</v>
      </c>
      <c r="BC563" s="29"/>
      <c r="BD563" s="29"/>
      <c r="BE563" s="29"/>
      <c r="BF563" s="29">
        <v>180</v>
      </c>
      <c r="BG563" s="29">
        <v>100</v>
      </c>
      <c r="BH563" s="29">
        <v>32.4</v>
      </c>
      <c r="BI563" s="29"/>
      <c r="BJ563" s="29"/>
      <c r="BK563" s="29"/>
      <c r="BL563" s="29"/>
      <c r="BM563" s="29"/>
      <c r="BN563" s="29">
        <v>54</v>
      </c>
      <c r="BO563" s="29"/>
      <c r="BP563" s="29"/>
      <c r="BQ563" s="29"/>
      <c r="BR563" s="29"/>
      <c r="BS563" s="27"/>
      <c r="BT563" s="27"/>
      <c r="BU563" s="27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>
        <v>54</v>
      </c>
      <c r="CU563" s="29"/>
      <c r="CV563" s="29"/>
      <c r="CW563" s="29">
        <v>54</v>
      </c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>
        <v>388.8</v>
      </c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  <c r="QN563" s="29"/>
      <c r="QO563" s="29"/>
      <c r="QP563" s="29"/>
      <c r="QQ563" s="29"/>
      <c r="QR563" s="29"/>
      <c r="QS563" s="29"/>
      <c r="QT563" s="29"/>
      <c r="QU563" s="29"/>
      <c r="QV563" s="29"/>
      <c r="QW563" s="29"/>
      <c r="QX563" s="29"/>
      <c r="QY563" s="29"/>
      <c r="QZ563" s="29"/>
      <c r="RA563" s="29"/>
      <c r="RB563" s="29"/>
      <c r="RC563" s="29"/>
      <c r="RD563" s="29"/>
      <c r="RE563" s="29"/>
      <c r="RF563" s="29"/>
      <c r="RG563" s="29"/>
      <c r="RH563" s="29"/>
      <c r="RI563" s="29"/>
      <c r="RJ563" s="29"/>
      <c r="RK563" s="29"/>
      <c r="RL563" s="29"/>
      <c r="RM563" s="29"/>
      <c r="RN563" s="29"/>
      <c r="RO563" s="29"/>
      <c r="RP563" s="29"/>
      <c r="RQ563" s="29"/>
      <c r="RR563" s="29"/>
      <c r="RS563" s="29"/>
      <c r="RT563" s="29"/>
      <c r="RU563" s="29"/>
      <c r="RV563" s="29"/>
      <c r="RW563" s="29"/>
      <c r="RX563" s="29"/>
      <c r="RY563" s="29"/>
      <c r="RZ563" s="29"/>
      <c r="SA563" s="29"/>
      <c r="SB563" s="29"/>
      <c r="SC563" s="29"/>
      <c r="SD563" s="29"/>
      <c r="SE563" s="29"/>
      <c r="SF563" s="29"/>
      <c r="SG563" s="29"/>
      <c r="SH563" s="29"/>
      <c r="SI563" s="29"/>
      <c r="SJ563" s="29"/>
      <c r="SK563" s="29"/>
      <c r="SL563" s="29"/>
      <c r="SM563" s="29"/>
      <c r="SN563" s="29"/>
      <c r="SO563" s="29"/>
      <c r="SP563" s="29"/>
      <c r="SQ563" s="29"/>
      <c r="SR563" s="29"/>
      <c r="SS563" s="29"/>
      <c r="ST563" s="29"/>
      <c r="SU563" s="29"/>
      <c r="SV563" s="29"/>
      <c r="SW563" s="29"/>
      <c r="SX563" s="29"/>
      <c r="SY563" s="29"/>
      <c r="SZ563" s="29"/>
      <c r="TA563" s="29"/>
      <c r="TB563" s="29"/>
      <c r="TC563" s="29"/>
      <c r="TD563" s="29"/>
      <c r="TE563" s="29"/>
      <c r="TF563" s="29"/>
      <c r="TG563" s="29"/>
      <c r="TH563" s="29"/>
      <c r="TI563" s="29"/>
      <c r="TJ563" s="29"/>
      <c r="TK563" s="29"/>
      <c r="TL563" s="29"/>
      <c r="TM563" s="29"/>
      <c r="TN563" s="29"/>
      <c r="TO563" s="29"/>
      <c r="TP563" s="29"/>
      <c r="TQ563" s="29"/>
      <c r="TR563" s="29"/>
      <c r="TS563" s="29"/>
      <c r="TT563" s="29"/>
      <c r="TU563" s="29"/>
      <c r="TV563" s="29"/>
      <c r="TW563" s="29"/>
      <c r="TX563" s="29"/>
      <c r="TY563" s="29"/>
      <c r="TZ563" s="29"/>
      <c r="UA563" s="29"/>
      <c r="UB563" s="29"/>
      <c r="UC563" s="29"/>
      <c r="UD563" s="29"/>
      <c r="UE563" s="29"/>
      <c r="UF563" s="29"/>
      <c r="UG563" s="29"/>
      <c r="UH563" s="29"/>
      <c r="UI563" s="29"/>
      <c r="UJ563" s="29"/>
      <c r="UK563" s="29"/>
      <c r="UL563" s="29"/>
      <c r="UM563" s="29"/>
      <c r="UN563" s="29"/>
      <c r="UO563" s="29"/>
      <c r="UP563" s="29"/>
      <c r="UQ563" s="29"/>
      <c r="UR563" s="29"/>
      <c r="US563" s="29"/>
      <c r="UT563" s="29"/>
      <c r="UU563" s="29"/>
      <c r="UV563" s="29"/>
      <c r="UW563" s="29"/>
      <c r="UX563" s="29"/>
      <c r="UY563" s="29"/>
      <c r="UZ563" s="29"/>
      <c r="VA563" s="29"/>
      <c r="VB563" s="29"/>
      <c r="VC563" s="29"/>
      <c r="VD563" s="29"/>
      <c r="VE563" s="29"/>
      <c r="VF563" s="29"/>
      <c r="VG563" s="29"/>
      <c r="VH563" s="29"/>
      <c r="VI563" s="29"/>
      <c r="VJ563" s="29"/>
      <c r="VK563" s="29"/>
      <c r="VL563" s="29"/>
      <c r="VM563" s="29"/>
      <c r="VN563" s="29"/>
      <c r="VO563" s="29"/>
      <c r="VP563" s="29"/>
      <c r="VQ563" s="29"/>
      <c r="VR563" s="29"/>
      <c r="VS563" s="29"/>
      <c r="VT563" s="29"/>
      <c r="VU563" s="29"/>
    </row>
    <row r="564" spans="1:593" s="30" customFormat="1" ht="15.75" customHeight="1" x14ac:dyDescent="0.2">
      <c r="A564" s="25" t="s">
        <v>103</v>
      </c>
      <c r="B564" s="41" t="s">
        <v>1510</v>
      </c>
      <c r="C564" s="26" t="s">
        <v>105</v>
      </c>
      <c r="D564" s="24" t="s">
        <v>1513</v>
      </c>
      <c r="E564" s="24" t="s">
        <v>1514</v>
      </c>
      <c r="F564" s="31">
        <v>37518</v>
      </c>
      <c r="G564" s="24" t="s">
        <v>181</v>
      </c>
      <c r="H564" s="24" t="s">
        <v>182</v>
      </c>
      <c r="I564" s="24">
        <v>4</v>
      </c>
      <c r="J564" s="24" t="s">
        <v>328</v>
      </c>
      <c r="K564" s="24" t="s">
        <v>329</v>
      </c>
      <c r="L564" s="27">
        <v>999860841</v>
      </c>
      <c r="M564" s="28" t="s">
        <v>112</v>
      </c>
      <c r="N564" s="28"/>
      <c r="O564" s="27"/>
      <c r="P564" s="27"/>
      <c r="Q564" s="33">
        <f t="shared" si="41"/>
        <v>482.9</v>
      </c>
      <c r="R564" s="34">
        <f t="shared" si="42"/>
        <v>2</v>
      </c>
      <c r="S564" s="28"/>
      <c r="T564" s="27">
        <v>27</v>
      </c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>
        <v>63.6</v>
      </c>
      <c r="AZ564" s="29"/>
      <c r="BA564" s="29"/>
      <c r="BB564" s="29"/>
      <c r="BC564" s="29"/>
      <c r="BD564" s="29"/>
      <c r="BE564" s="29"/>
      <c r="BF564" s="29">
        <v>45.3</v>
      </c>
      <c r="BG564" s="29"/>
      <c r="BH564" s="29"/>
      <c r="BI564" s="29">
        <v>63.6</v>
      </c>
      <c r="BJ564" s="29"/>
      <c r="BK564" s="29"/>
      <c r="BL564" s="29"/>
      <c r="BM564" s="29"/>
      <c r="BN564" s="29"/>
      <c r="BO564" s="29">
        <v>51.9</v>
      </c>
      <c r="BP564" s="29"/>
      <c r="BQ564" s="29"/>
      <c r="BR564" s="29"/>
      <c r="BS564" s="27">
        <v>63.6</v>
      </c>
      <c r="BT564" s="27"/>
      <c r="BU564" s="27">
        <v>79.5</v>
      </c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>
        <v>44</v>
      </c>
      <c r="CP564" s="29"/>
      <c r="CQ564" s="29"/>
      <c r="CR564" s="29"/>
      <c r="CS564" s="29"/>
      <c r="CT564" s="29"/>
      <c r="CU564" s="29"/>
      <c r="CV564" s="29"/>
      <c r="CW564" s="29"/>
      <c r="CX564" s="29">
        <v>44.4</v>
      </c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</row>
    <row r="565" spans="1:593" s="30" customFormat="1" ht="15.75" customHeight="1" x14ac:dyDescent="0.2">
      <c r="A565" s="25" t="s">
        <v>103</v>
      </c>
      <c r="B565" s="41" t="s">
        <v>1510</v>
      </c>
      <c r="C565" s="26" t="s">
        <v>105</v>
      </c>
      <c r="D565" s="24" t="s">
        <v>485</v>
      </c>
      <c r="E565" s="24" t="s">
        <v>1477</v>
      </c>
      <c r="F565" s="31"/>
      <c r="G565" s="24" t="s">
        <v>1478</v>
      </c>
      <c r="H565" s="24" t="s">
        <v>606</v>
      </c>
      <c r="I565" s="24">
        <v>7</v>
      </c>
      <c r="J565" s="24" t="s">
        <v>634</v>
      </c>
      <c r="K565" s="24" t="s">
        <v>1479</v>
      </c>
      <c r="L565" s="27">
        <v>999851134</v>
      </c>
      <c r="M565" s="28" t="s">
        <v>112</v>
      </c>
      <c r="N565" s="28"/>
      <c r="O565" s="27"/>
      <c r="P565" s="27"/>
      <c r="Q565" s="33">
        <f t="shared" si="41"/>
        <v>235.20000000000002</v>
      </c>
      <c r="R565" s="34">
        <f t="shared" si="42"/>
        <v>3</v>
      </c>
      <c r="S565" s="28"/>
      <c r="T565" s="27">
        <v>45.3</v>
      </c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>
        <v>47.7</v>
      </c>
      <c r="AZ565" s="29"/>
      <c r="BA565" s="29"/>
      <c r="BB565" s="29"/>
      <c r="BC565" s="29">
        <v>46.8</v>
      </c>
      <c r="BD565" s="29"/>
      <c r="BE565" s="29"/>
      <c r="BF565" s="29">
        <v>31.8</v>
      </c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7"/>
      <c r="BT565" s="27"/>
      <c r="BU565" s="27"/>
      <c r="BV565" s="29"/>
      <c r="BW565" s="29"/>
      <c r="BX565" s="29">
        <v>63.6</v>
      </c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</row>
    <row r="566" spans="1:593" s="30" customFormat="1" ht="15.75" customHeight="1" x14ac:dyDescent="0.2">
      <c r="A566" s="25" t="s">
        <v>103</v>
      </c>
      <c r="B566" s="41" t="s">
        <v>1510</v>
      </c>
      <c r="C566" s="26" t="s">
        <v>105</v>
      </c>
      <c r="D566" s="24" t="s">
        <v>715</v>
      </c>
      <c r="E566" s="24" t="s">
        <v>1515</v>
      </c>
      <c r="F566" s="31">
        <v>37278</v>
      </c>
      <c r="G566" s="24" t="s">
        <v>1516</v>
      </c>
      <c r="H566" s="24" t="s">
        <v>139</v>
      </c>
      <c r="I566" s="24">
        <v>8</v>
      </c>
      <c r="J566" s="24" t="s">
        <v>1517</v>
      </c>
      <c r="K566" s="24" t="s">
        <v>1518</v>
      </c>
      <c r="L566" s="27">
        <v>999859085</v>
      </c>
      <c r="M566" s="28" t="s">
        <v>112</v>
      </c>
      <c r="N566" s="28"/>
      <c r="O566" s="27"/>
      <c r="P566" s="27"/>
      <c r="Q566" s="33">
        <f t="shared" si="41"/>
        <v>209.57</v>
      </c>
      <c r="R566" s="34">
        <f t="shared" si="42"/>
        <v>4</v>
      </c>
      <c r="S566" s="28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>
        <v>45.3</v>
      </c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7"/>
      <c r="BT566" s="27"/>
      <c r="BU566" s="27"/>
      <c r="BV566" s="29"/>
      <c r="BW566" s="29"/>
      <c r="BX566" s="29">
        <v>38.869999999999997</v>
      </c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>
        <v>60</v>
      </c>
      <c r="CQ566" s="29"/>
      <c r="CR566" s="29"/>
      <c r="CS566" s="29"/>
      <c r="CT566" s="29"/>
      <c r="CU566" s="29"/>
      <c r="CV566" s="29">
        <v>65.400000000000006</v>
      </c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  <c r="QN566" s="29"/>
      <c r="QO566" s="29"/>
      <c r="QP566" s="29"/>
      <c r="QQ566" s="29"/>
      <c r="QR566" s="29"/>
      <c r="QS566" s="29"/>
      <c r="QT566" s="29"/>
      <c r="QU566" s="29"/>
      <c r="QV566" s="29"/>
      <c r="QW566" s="29"/>
      <c r="QX566" s="29"/>
      <c r="QY566" s="29"/>
      <c r="QZ566" s="29"/>
      <c r="RA566" s="29"/>
      <c r="RB566" s="29"/>
      <c r="RC566" s="29"/>
      <c r="RD566" s="29"/>
      <c r="RE566" s="29"/>
      <c r="RF566" s="29"/>
      <c r="RG566" s="29"/>
      <c r="RH566" s="29"/>
      <c r="RI566" s="29"/>
      <c r="RJ566" s="29"/>
      <c r="RK566" s="29"/>
      <c r="RL566" s="29"/>
      <c r="RM566" s="29"/>
      <c r="RN566" s="29"/>
      <c r="RO566" s="29"/>
      <c r="RP566" s="29"/>
      <c r="RQ566" s="29"/>
      <c r="RR566" s="29"/>
      <c r="RS566" s="29"/>
      <c r="RT566" s="29"/>
      <c r="RU566" s="29"/>
      <c r="RV566" s="29"/>
      <c r="RW566" s="29"/>
      <c r="RX566" s="29"/>
      <c r="RY566" s="29"/>
      <c r="RZ566" s="29"/>
      <c r="SA566" s="29"/>
      <c r="SB566" s="29"/>
      <c r="SC566" s="29"/>
      <c r="SD566" s="29"/>
      <c r="SE566" s="29"/>
      <c r="SF566" s="29"/>
      <c r="SG566" s="29"/>
      <c r="SH566" s="29"/>
      <c r="SI566" s="29"/>
      <c r="SJ566" s="29"/>
      <c r="SK566" s="29"/>
      <c r="SL566" s="29"/>
      <c r="SM566" s="29"/>
      <c r="SN566" s="29"/>
      <c r="SO566" s="29"/>
      <c r="SP566" s="29"/>
      <c r="SQ566" s="29"/>
      <c r="SR566" s="29"/>
      <c r="SS566" s="29"/>
      <c r="ST566" s="29"/>
      <c r="SU566" s="29"/>
      <c r="SV566" s="29"/>
      <c r="SW566" s="29"/>
      <c r="SX566" s="29"/>
      <c r="SY566" s="29"/>
      <c r="SZ566" s="29"/>
      <c r="TA566" s="29"/>
      <c r="TB566" s="29"/>
      <c r="TC566" s="29"/>
      <c r="TD566" s="29"/>
      <c r="TE566" s="29"/>
      <c r="TF566" s="29"/>
      <c r="TG566" s="29"/>
      <c r="TH566" s="29"/>
      <c r="TI566" s="29"/>
      <c r="TJ566" s="29"/>
      <c r="TK566" s="29"/>
      <c r="TL566" s="29"/>
      <c r="TM566" s="29"/>
      <c r="TN566" s="29"/>
      <c r="TO566" s="29"/>
      <c r="TP566" s="29"/>
      <c r="TQ566" s="29"/>
      <c r="TR566" s="29"/>
      <c r="TS566" s="29"/>
      <c r="TT566" s="29"/>
      <c r="TU566" s="29"/>
      <c r="TV566" s="29"/>
      <c r="TW566" s="29"/>
      <c r="TX566" s="29"/>
      <c r="TY566" s="29"/>
      <c r="TZ566" s="29"/>
      <c r="UA566" s="29"/>
      <c r="UB566" s="29"/>
      <c r="UC566" s="29"/>
      <c r="UD566" s="29"/>
      <c r="UE566" s="29"/>
      <c r="UF566" s="29"/>
      <c r="UG566" s="29"/>
      <c r="UH566" s="29"/>
      <c r="UI566" s="29"/>
      <c r="UJ566" s="29"/>
      <c r="UK566" s="29"/>
      <c r="UL566" s="29"/>
      <c r="UM566" s="29"/>
      <c r="UN566" s="29"/>
      <c r="UO566" s="29"/>
      <c r="UP566" s="29"/>
      <c r="UQ566" s="29"/>
      <c r="UR566" s="29"/>
      <c r="US566" s="29"/>
      <c r="UT566" s="29"/>
      <c r="UU566" s="29"/>
      <c r="UV566" s="29"/>
      <c r="UW566" s="29"/>
      <c r="UX566" s="29"/>
      <c r="UY566" s="29"/>
      <c r="UZ566" s="29"/>
      <c r="VA566" s="29"/>
      <c r="VB566" s="29"/>
      <c r="VC566" s="29"/>
      <c r="VD566" s="29"/>
      <c r="VE566" s="29"/>
      <c r="VF566" s="29"/>
      <c r="VG566" s="29"/>
      <c r="VH566" s="29"/>
      <c r="VI566" s="29"/>
      <c r="VJ566" s="29"/>
      <c r="VK566" s="29"/>
      <c r="VL566" s="29"/>
      <c r="VM566" s="29"/>
      <c r="VN566" s="29"/>
      <c r="VO566" s="29"/>
      <c r="VP566" s="29"/>
      <c r="VQ566" s="29"/>
      <c r="VR566" s="29"/>
      <c r="VS566" s="29"/>
      <c r="VT566" s="29"/>
      <c r="VU566" s="29"/>
    </row>
    <row r="567" spans="1:593" s="30" customFormat="1" ht="15.75" customHeight="1" x14ac:dyDescent="0.2">
      <c r="A567" s="25" t="s">
        <v>103</v>
      </c>
      <c r="B567" s="41" t="s">
        <v>1510</v>
      </c>
      <c r="C567" s="26" t="s">
        <v>105</v>
      </c>
      <c r="D567" s="24" t="s">
        <v>1492</v>
      </c>
      <c r="E567" s="24" t="s">
        <v>1493</v>
      </c>
      <c r="F567" s="24"/>
      <c r="G567" s="24" t="s">
        <v>1494</v>
      </c>
      <c r="H567" s="24" t="s">
        <v>382</v>
      </c>
      <c r="I567" s="24">
        <v>3</v>
      </c>
      <c r="J567" s="24" t="s">
        <v>1495</v>
      </c>
      <c r="K567" s="24" t="s">
        <v>1496</v>
      </c>
      <c r="L567" s="27">
        <v>999846651</v>
      </c>
      <c r="M567" s="28" t="s">
        <v>112</v>
      </c>
      <c r="N567" s="28"/>
      <c r="O567" s="27"/>
      <c r="P567" s="27"/>
      <c r="Q567" s="33">
        <f t="shared" si="41"/>
        <v>203.7</v>
      </c>
      <c r="R567" s="34">
        <f t="shared" si="42"/>
        <v>5</v>
      </c>
      <c r="S567" s="28"/>
      <c r="T567" s="27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>
        <v>31.8</v>
      </c>
      <c r="BG567" s="29"/>
      <c r="BH567" s="29"/>
      <c r="BI567" s="29"/>
      <c r="BJ567" s="29"/>
      <c r="BK567" s="29"/>
      <c r="BL567" s="29">
        <v>62.4</v>
      </c>
      <c r="BM567" s="29"/>
      <c r="BN567" s="29"/>
      <c r="BO567" s="29"/>
      <c r="BP567" s="29"/>
      <c r="BQ567" s="29"/>
      <c r="BR567" s="29"/>
      <c r="BS567" s="27"/>
      <c r="BT567" s="27">
        <v>60</v>
      </c>
      <c r="BU567" s="27"/>
      <c r="BV567" s="29"/>
      <c r="BW567" s="29"/>
      <c r="BX567" s="29"/>
      <c r="BY567" s="29"/>
      <c r="BZ567" s="29"/>
      <c r="CA567" s="29">
        <v>49.5</v>
      </c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</row>
    <row r="568" spans="1:593" s="30" customFormat="1" ht="15.75" customHeight="1" x14ac:dyDescent="0.2">
      <c r="A568" s="25" t="s">
        <v>103</v>
      </c>
      <c r="B568" s="41" t="s">
        <v>1510</v>
      </c>
      <c r="C568" s="26" t="s">
        <v>105</v>
      </c>
      <c r="D568" s="24" t="s">
        <v>1522</v>
      </c>
      <c r="E568" s="24" t="s">
        <v>936</v>
      </c>
      <c r="F568" s="24"/>
      <c r="G568" s="24" t="s">
        <v>1523</v>
      </c>
      <c r="H568" s="24" t="s">
        <v>316</v>
      </c>
      <c r="I568" s="24">
        <v>7</v>
      </c>
      <c r="J568" s="24" t="s">
        <v>857</v>
      </c>
      <c r="K568" s="24" t="s">
        <v>1055</v>
      </c>
      <c r="L568" s="27">
        <v>999786694</v>
      </c>
      <c r="M568" s="28" t="s">
        <v>112</v>
      </c>
      <c r="N568" s="28"/>
      <c r="O568" s="27"/>
      <c r="P568" s="27"/>
      <c r="Q568" s="33">
        <f t="shared" si="41"/>
        <v>154.72999999999999</v>
      </c>
      <c r="R568" s="34">
        <f t="shared" si="42"/>
        <v>6</v>
      </c>
      <c r="S568" s="28"/>
      <c r="T568" s="27">
        <v>45.3</v>
      </c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>
        <v>31.8</v>
      </c>
      <c r="BG568" s="29"/>
      <c r="BH568" s="29"/>
      <c r="BI568" s="29"/>
      <c r="BJ568" s="29"/>
      <c r="BK568" s="29"/>
      <c r="BL568" s="29"/>
      <c r="BM568" s="29"/>
      <c r="BN568" s="29"/>
      <c r="BO568" s="29">
        <v>28.58</v>
      </c>
      <c r="BP568" s="29"/>
      <c r="BQ568" s="29"/>
      <c r="BR568" s="29"/>
      <c r="BS568" s="27"/>
      <c r="BT568" s="27"/>
      <c r="BU568" s="27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>
        <v>49.05</v>
      </c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</row>
    <row r="569" spans="1:593" s="30" customFormat="1" ht="15.75" customHeight="1" x14ac:dyDescent="0.2">
      <c r="A569" s="25" t="s">
        <v>103</v>
      </c>
      <c r="B569" s="41" t="s">
        <v>1510</v>
      </c>
      <c r="C569" s="26" t="s">
        <v>105</v>
      </c>
      <c r="D569" s="24" t="s">
        <v>680</v>
      </c>
      <c r="E569" s="24" t="s">
        <v>1555</v>
      </c>
      <c r="F569" s="24"/>
      <c r="G569" s="24" t="s">
        <v>605</v>
      </c>
      <c r="H569" s="24" t="s">
        <v>606</v>
      </c>
      <c r="I569" s="24">
        <v>7</v>
      </c>
      <c r="J569" s="24" t="s">
        <v>607</v>
      </c>
      <c r="K569" s="24" t="s">
        <v>608</v>
      </c>
      <c r="L569" s="27">
        <v>999821534</v>
      </c>
      <c r="M569" s="28" t="s">
        <v>112</v>
      </c>
      <c r="N569" s="28"/>
      <c r="O569" s="27"/>
      <c r="P569" s="27"/>
      <c r="Q569" s="33">
        <f t="shared" si="41"/>
        <v>148.30000000000001</v>
      </c>
      <c r="R569" s="34">
        <f t="shared" si="42"/>
        <v>7</v>
      </c>
      <c r="S569" s="28"/>
      <c r="T569" s="27">
        <v>45.3</v>
      </c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7"/>
      <c r="BT569" s="27"/>
      <c r="BU569" s="27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>
        <v>103</v>
      </c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</row>
    <row r="570" spans="1:593" s="30" customFormat="1" ht="15.75" customHeight="1" x14ac:dyDescent="0.2">
      <c r="A570" s="25" t="s">
        <v>103</v>
      </c>
      <c r="B570" s="41" t="s">
        <v>1510</v>
      </c>
      <c r="C570" s="26" t="s">
        <v>105</v>
      </c>
      <c r="D570" s="24" t="s">
        <v>1519</v>
      </c>
      <c r="E570" s="24" t="s">
        <v>1520</v>
      </c>
      <c r="F570" s="24"/>
      <c r="G570" s="24" t="s">
        <v>1521</v>
      </c>
      <c r="H570" s="24" t="s">
        <v>351</v>
      </c>
      <c r="I570" s="25">
        <v>2</v>
      </c>
      <c r="J570" s="24" t="s">
        <v>618</v>
      </c>
      <c r="K570" s="24" t="s">
        <v>619</v>
      </c>
      <c r="L570" s="27">
        <v>999860783</v>
      </c>
      <c r="M570" s="28" t="s">
        <v>112</v>
      </c>
      <c r="N570" s="28"/>
      <c r="O570" s="27"/>
      <c r="P570" s="27"/>
      <c r="Q570" s="33">
        <f t="shared" si="41"/>
        <v>121.8</v>
      </c>
      <c r="R570" s="34">
        <f t="shared" si="42"/>
        <v>8</v>
      </c>
      <c r="S570" s="28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>
        <v>30</v>
      </c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>
        <v>60</v>
      </c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>
        <v>31.8</v>
      </c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7"/>
      <c r="BT570" s="27"/>
      <c r="BU570" s="27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  <c r="QN570" s="29"/>
      <c r="QO570" s="29"/>
      <c r="QP570" s="29"/>
      <c r="QQ570" s="29"/>
      <c r="QR570" s="29"/>
      <c r="QS570" s="29"/>
      <c r="QT570" s="29"/>
      <c r="QU570" s="29"/>
      <c r="QV570" s="29"/>
      <c r="QW570" s="29"/>
      <c r="QX570" s="29"/>
      <c r="QY570" s="29"/>
      <c r="QZ570" s="29"/>
      <c r="RA570" s="29"/>
      <c r="RB570" s="29"/>
      <c r="RC570" s="29"/>
      <c r="RD570" s="29"/>
      <c r="RE570" s="29"/>
      <c r="RF570" s="29"/>
      <c r="RG570" s="29"/>
      <c r="RH570" s="29"/>
      <c r="RI570" s="29"/>
      <c r="RJ570" s="29"/>
      <c r="RK570" s="29"/>
      <c r="RL570" s="29"/>
      <c r="RM570" s="29"/>
      <c r="RN570" s="29"/>
      <c r="RO570" s="29"/>
      <c r="RP570" s="29"/>
      <c r="RQ570" s="29"/>
      <c r="RR570" s="29"/>
      <c r="RS570" s="29"/>
      <c r="RT570" s="29"/>
      <c r="RU570" s="29"/>
      <c r="RV570" s="29"/>
      <c r="RW570" s="29"/>
      <c r="RX570" s="29"/>
      <c r="RY570" s="29"/>
      <c r="RZ570" s="29"/>
      <c r="SA570" s="29"/>
      <c r="SB570" s="29"/>
      <c r="SC570" s="29"/>
      <c r="SD570" s="29"/>
      <c r="SE570" s="29"/>
      <c r="SF570" s="29"/>
      <c r="SG570" s="29"/>
      <c r="SH570" s="29"/>
      <c r="SI570" s="29"/>
      <c r="SJ570" s="29"/>
      <c r="SK570" s="29"/>
      <c r="SL570" s="29"/>
      <c r="SM570" s="29"/>
      <c r="SN570" s="29"/>
      <c r="SO570" s="29"/>
      <c r="SP570" s="29"/>
      <c r="SQ570" s="29"/>
      <c r="SR570" s="29"/>
      <c r="SS570" s="29"/>
      <c r="ST570" s="29"/>
      <c r="SU570" s="29"/>
      <c r="SV570" s="29"/>
      <c r="SW570" s="29"/>
      <c r="SX570" s="29"/>
      <c r="SY570" s="29"/>
      <c r="SZ570" s="29"/>
      <c r="TA570" s="29"/>
      <c r="TB570" s="29"/>
      <c r="TC570" s="29"/>
      <c r="TD570" s="29"/>
      <c r="TE570" s="29"/>
      <c r="TF570" s="29"/>
      <c r="TG570" s="29"/>
      <c r="TH570" s="29"/>
      <c r="TI570" s="29"/>
      <c r="TJ570" s="29"/>
      <c r="TK570" s="29"/>
      <c r="TL570" s="29"/>
      <c r="TM570" s="29"/>
      <c r="TN570" s="29"/>
      <c r="TO570" s="29"/>
      <c r="TP570" s="29"/>
      <c r="TQ570" s="29"/>
      <c r="TR570" s="29"/>
      <c r="TS570" s="29"/>
      <c r="TT570" s="29"/>
      <c r="TU570" s="29"/>
      <c r="TV570" s="29"/>
      <c r="TW570" s="29"/>
      <c r="TX570" s="29"/>
      <c r="TY570" s="29"/>
      <c r="TZ570" s="29"/>
      <c r="UA570" s="29"/>
      <c r="UB570" s="29"/>
      <c r="UC570" s="29"/>
      <c r="UD570" s="29"/>
      <c r="UE570" s="29"/>
      <c r="UF570" s="29"/>
      <c r="UG570" s="29"/>
      <c r="UH570" s="29"/>
      <c r="UI570" s="29"/>
      <c r="UJ570" s="29"/>
      <c r="UK570" s="29"/>
      <c r="UL570" s="29"/>
      <c r="UM570" s="29"/>
      <c r="UN570" s="29"/>
      <c r="UO570" s="29"/>
      <c r="UP570" s="29"/>
      <c r="UQ570" s="29"/>
      <c r="UR570" s="29"/>
      <c r="US570" s="29"/>
      <c r="UT570" s="29"/>
      <c r="UU570" s="29"/>
      <c r="UV570" s="29"/>
      <c r="UW570" s="29"/>
      <c r="UX570" s="29"/>
      <c r="UY570" s="29"/>
      <c r="UZ570" s="29"/>
      <c r="VA570" s="29"/>
      <c r="VB570" s="29"/>
      <c r="VC570" s="29"/>
      <c r="VD570" s="29"/>
      <c r="VE570" s="29"/>
      <c r="VF570" s="29"/>
      <c r="VG570" s="29"/>
      <c r="VH570" s="29"/>
      <c r="VI570" s="29"/>
      <c r="VJ570" s="29"/>
      <c r="VK570" s="29"/>
      <c r="VL570" s="29"/>
      <c r="VM570" s="29"/>
      <c r="VN570" s="29"/>
      <c r="VO570" s="29"/>
      <c r="VP570" s="29"/>
      <c r="VQ570" s="29"/>
      <c r="VR570" s="29"/>
      <c r="VS570" s="29"/>
      <c r="VT570" s="29"/>
      <c r="VU570" s="29"/>
    </row>
    <row r="571" spans="1:593" s="30" customFormat="1" ht="15.75" customHeight="1" x14ac:dyDescent="0.2">
      <c r="A571" s="25" t="s">
        <v>103</v>
      </c>
      <c r="B571" s="41" t="s">
        <v>1510</v>
      </c>
      <c r="C571" s="26" t="s">
        <v>105</v>
      </c>
      <c r="D571" s="24" t="s">
        <v>1537</v>
      </c>
      <c r="E571" s="24" t="s">
        <v>1538</v>
      </c>
      <c r="F571" s="31">
        <v>37226</v>
      </c>
      <c r="G571" s="24" t="s">
        <v>1539</v>
      </c>
      <c r="H571" s="24" t="s">
        <v>169</v>
      </c>
      <c r="I571" s="25">
        <v>2</v>
      </c>
      <c r="J571" s="24" t="s">
        <v>598</v>
      </c>
      <c r="K571" s="24" t="s">
        <v>599</v>
      </c>
      <c r="L571" s="27">
        <v>999851704</v>
      </c>
      <c r="M571" s="28" t="s">
        <v>112</v>
      </c>
      <c r="N571" s="28"/>
      <c r="O571" s="27"/>
      <c r="P571" s="27"/>
      <c r="Q571" s="33">
        <f t="shared" si="41"/>
        <v>118.15</v>
      </c>
      <c r="R571" s="34">
        <f t="shared" si="42"/>
        <v>9</v>
      </c>
      <c r="S571" s="28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>
        <v>40</v>
      </c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>
        <v>31.8</v>
      </c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7"/>
      <c r="BT571" s="27"/>
      <c r="BU571" s="27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>
        <v>46.35</v>
      </c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  <c r="QN571" s="29"/>
      <c r="QO571" s="29"/>
      <c r="QP571" s="29"/>
      <c r="QQ571" s="29"/>
      <c r="QR571" s="29"/>
      <c r="QS571" s="29"/>
      <c r="QT571" s="29"/>
      <c r="QU571" s="29"/>
      <c r="QV571" s="29"/>
      <c r="QW571" s="29"/>
      <c r="QX571" s="29"/>
      <c r="QY571" s="29"/>
      <c r="QZ571" s="29"/>
      <c r="RA571" s="29"/>
      <c r="RB571" s="29"/>
      <c r="RC571" s="29"/>
      <c r="RD571" s="29"/>
      <c r="RE571" s="29"/>
      <c r="RF571" s="29"/>
      <c r="RG571" s="29"/>
      <c r="RH571" s="29"/>
      <c r="RI571" s="29"/>
      <c r="RJ571" s="29"/>
      <c r="RK571" s="29"/>
      <c r="RL571" s="29"/>
      <c r="RM571" s="29"/>
      <c r="RN571" s="29"/>
      <c r="RO571" s="29"/>
      <c r="RP571" s="29"/>
      <c r="RQ571" s="29"/>
      <c r="RR571" s="29"/>
      <c r="RS571" s="29"/>
      <c r="RT571" s="29"/>
      <c r="RU571" s="29"/>
      <c r="RV571" s="29"/>
      <c r="RW571" s="29"/>
      <c r="RX571" s="29"/>
      <c r="RY571" s="29"/>
      <c r="RZ571" s="29"/>
      <c r="SA571" s="29"/>
      <c r="SB571" s="29"/>
      <c r="SC571" s="29"/>
      <c r="SD571" s="29"/>
      <c r="SE571" s="29"/>
      <c r="SF571" s="29"/>
      <c r="SG571" s="29"/>
      <c r="SH571" s="29"/>
      <c r="SI571" s="29"/>
      <c r="SJ571" s="29"/>
      <c r="SK571" s="29"/>
      <c r="SL571" s="29"/>
      <c r="SM571" s="29"/>
      <c r="SN571" s="29"/>
      <c r="SO571" s="29"/>
      <c r="SP571" s="29"/>
      <c r="SQ571" s="29"/>
      <c r="SR571" s="29"/>
      <c r="SS571" s="29"/>
      <c r="ST571" s="29"/>
      <c r="SU571" s="29"/>
      <c r="SV571" s="29"/>
      <c r="SW571" s="29"/>
      <c r="SX571" s="29"/>
      <c r="SY571" s="29"/>
      <c r="SZ571" s="29"/>
      <c r="TA571" s="29"/>
      <c r="TB571" s="29"/>
      <c r="TC571" s="29"/>
      <c r="TD571" s="29"/>
      <c r="TE571" s="29"/>
      <c r="TF571" s="29"/>
      <c r="TG571" s="29"/>
      <c r="TH571" s="29"/>
      <c r="TI571" s="29"/>
      <c r="TJ571" s="29"/>
      <c r="TK571" s="29"/>
      <c r="TL571" s="29"/>
      <c r="TM571" s="29"/>
      <c r="TN571" s="29"/>
      <c r="TO571" s="29"/>
      <c r="TP571" s="29"/>
      <c r="TQ571" s="29"/>
      <c r="TR571" s="29"/>
      <c r="TS571" s="29"/>
      <c r="TT571" s="29"/>
      <c r="TU571" s="29"/>
      <c r="TV571" s="29"/>
      <c r="TW571" s="29"/>
      <c r="TX571" s="29"/>
      <c r="TY571" s="29"/>
      <c r="TZ571" s="29"/>
      <c r="UA571" s="29"/>
      <c r="UB571" s="29"/>
      <c r="UC571" s="29"/>
      <c r="UD571" s="29"/>
      <c r="UE571" s="29"/>
      <c r="UF571" s="29"/>
      <c r="UG571" s="29"/>
      <c r="UH571" s="29"/>
      <c r="UI571" s="29"/>
      <c r="UJ571" s="29"/>
      <c r="UK571" s="29"/>
      <c r="UL571" s="29"/>
      <c r="UM571" s="29"/>
      <c r="UN571" s="29"/>
      <c r="UO571" s="29"/>
      <c r="UP571" s="29"/>
      <c r="UQ571" s="29"/>
      <c r="UR571" s="29"/>
      <c r="US571" s="29"/>
      <c r="UT571" s="29"/>
      <c r="UU571" s="29"/>
      <c r="UV571" s="29"/>
      <c r="UW571" s="29"/>
      <c r="UX571" s="29"/>
      <c r="UY571" s="29"/>
      <c r="UZ571" s="29"/>
      <c r="VA571" s="29"/>
      <c r="VB571" s="29"/>
      <c r="VC571" s="29"/>
      <c r="VD571" s="29"/>
      <c r="VE571" s="29"/>
      <c r="VF571" s="29"/>
      <c r="VG571" s="29"/>
      <c r="VH571" s="29"/>
      <c r="VI571" s="29"/>
      <c r="VJ571" s="29"/>
      <c r="VK571" s="29"/>
      <c r="VL571" s="29"/>
      <c r="VM571" s="29"/>
      <c r="VN571" s="29"/>
      <c r="VO571" s="29"/>
      <c r="VP571" s="29"/>
      <c r="VQ571" s="29"/>
      <c r="VR571" s="29"/>
      <c r="VS571" s="29"/>
      <c r="VT571" s="29"/>
      <c r="VU571" s="29"/>
    </row>
    <row r="572" spans="1:593" s="30" customFormat="1" ht="15.75" customHeight="1" x14ac:dyDescent="0.2">
      <c r="A572" s="25" t="s">
        <v>103</v>
      </c>
      <c r="B572" s="41" t="s">
        <v>1510</v>
      </c>
      <c r="C572" s="26" t="s">
        <v>105</v>
      </c>
      <c r="D572" s="24" t="s">
        <v>1524</v>
      </c>
      <c r="E572" s="24" t="s">
        <v>1525</v>
      </c>
      <c r="F572" s="24"/>
      <c r="G572" s="24" t="s">
        <v>1526</v>
      </c>
      <c r="H572" s="24" t="s">
        <v>351</v>
      </c>
      <c r="I572" s="25">
        <v>2</v>
      </c>
      <c r="J572" s="24" t="s">
        <v>352</v>
      </c>
      <c r="K572" s="24" t="s">
        <v>353</v>
      </c>
      <c r="L572" s="27">
        <v>999768895</v>
      </c>
      <c r="M572" s="28" t="s">
        <v>112</v>
      </c>
      <c r="N572" s="28" t="b">
        <v>1</v>
      </c>
      <c r="O572" s="27"/>
      <c r="P572" s="27"/>
      <c r="Q572" s="33">
        <f t="shared" si="41"/>
        <v>96.6</v>
      </c>
      <c r="R572" s="34">
        <f t="shared" si="42"/>
        <v>10</v>
      </c>
      <c r="S572" s="28"/>
      <c r="T572" s="27">
        <v>45.3</v>
      </c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7"/>
      <c r="BT572" s="27"/>
      <c r="BU572" s="27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>
        <v>51.3</v>
      </c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</row>
    <row r="573" spans="1:593" s="30" customFormat="1" ht="15.75" customHeight="1" x14ac:dyDescent="0.2">
      <c r="A573" s="25" t="s">
        <v>103</v>
      </c>
      <c r="B573" s="41" t="s">
        <v>1510</v>
      </c>
      <c r="C573" s="26" t="s">
        <v>105</v>
      </c>
      <c r="D573" s="24" t="s">
        <v>1527</v>
      </c>
      <c r="E573" s="24" t="s">
        <v>1528</v>
      </c>
      <c r="F573" s="40">
        <v>37321</v>
      </c>
      <c r="G573" s="24" t="s">
        <v>476</v>
      </c>
      <c r="H573" s="24" t="s">
        <v>280</v>
      </c>
      <c r="I573" s="24">
        <v>6</v>
      </c>
      <c r="J573" s="24" t="s">
        <v>1529</v>
      </c>
      <c r="K573" s="24" t="s">
        <v>1530</v>
      </c>
      <c r="L573" s="27">
        <v>999875710</v>
      </c>
      <c r="M573" s="28" t="s">
        <v>112</v>
      </c>
      <c r="N573" s="28"/>
      <c r="O573" s="27"/>
      <c r="P573" s="27"/>
      <c r="Q573" s="33">
        <f t="shared" si="41"/>
        <v>95.4</v>
      </c>
      <c r="R573" s="34">
        <f t="shared" si="42"/>
        <v>11</v>
      </c>
      <c r="S573" s="28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7">
        <v>47.7</v>
      </c>
      <c r="BT573" s="27"/>
      <c r="BU573" s="27"/>
      <c r="BV573" s="29"/>
      <c r="BW573" s="29"/>
      <c r="BX573" s="29">
        <v>47.7</v>
      </c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  <c r="QN573" s="29"/>
      <c r="QO573" s="29"/>
      <c r="QP573" s="29"/>
      <c r="QQ573" s="29"/>
      <c r="QR573" s="29"/>
      <c r="QS573" s="29"/>
      <c r="QT573" s="29"/>
      <c r="QU573" s="29"/>
      <c r="QV573" s="29"/>
      <c r="QW573" s="29"/>
      <c r="QX573" s="29"/>
      <c r="QY573" s="29"/>
      <c r="QZ573" s="29"/>
      <c r="RA573" s="29"/>
      <c r="RB573" s="29"/>
      <c r="RC573" s="29"/>
      <c r="RD573" s="29"/>
      <c r="RE573" s="29"/>
      <c r="RF573" s="29"/>
      <c r="RG573" s="29"/>
      <c r="RH573" s="29"/>
      <c r="RI573" s="29"/>
      <c r="RJ573" s="29"/>
      <c r="RK573" s="29"/>
      <c r="RL573" s="29"/>
      <c r="RM573" s="29"/>
      <c r="RN573" s="29"/>
      <c r="RO573" s="29"/>
      <c r="RP573" s="29"/>
      <c r="RQ573" s="29"/>
      <c r="RR573" s="29"/>
      <c r="RS573" s="29"/>
      <c r="RT573" s="29"/>
      <c r="RU573" s="29"/>
      <c r="RV573" s="29"/>
      <c r="RW573" s="29"/>
      <c r="RX573" s="29"/>
      <c r="RY573" s="29"/>
      <c r="RZ573" s="29"/>
      <c r="SA573" s="29"/>
      <c r="SB573" s="29"/>
      <c r="SC573" s="29"/>
      <c r="SD573" s="29"/>
      <c r="SE573" s="29"/>
      <c r="SF573" s="29"/>
      <c r="SG573" s="29"/>
      <c r="SH573" s="29"/>
      <c r="SI573" s="29"/>
      <c r="SJ573" s="29"/>
      <c r="SK573" s="29"/>
      <c r="SL573" s="29"/>
      <c r="SM573" s="29"/>
      <c r="SN573" s="29"/>
      <c r="SO573" s="29"/>
      <c r="SP573" s="29"/>
      <c r="SQ573" s="29"/>
      <c r="SR573" s="29"/>
      <c r="SS573" s="29"/>
      <c r="ST573" s="29"/>
      <c r="SU573" s="29"/>
      <c r="SV573" s="29"/>
      <c r="SW573" s="29"/>
      <c r="SX573" s="29"/>
      <c r="SY573" s="29"/>
      <c r="SZ573" s="29"/>
      <c r="TA573" s="29"/>
      <c r="TB573" s="29"/>
      <c r="TC573" s="29"/>
      <c r="TD573" s="29"/>
      <c r="TE573" s="29"/>
      <c r="TF573" s="29"/>
      <c r="TG573" s="29"/>
      <c r="TH573" s="29"/>
      <c r="TI573" s="29"/>
      <c r="TJ573" s="29"/>
      <c r="TK573" s="29"/>
      <c r="TL573" s="29"/>
      <c r="TM573" s="29"/>
      <c r="TN573" s="29"/>
      <c r="TO573" s="29"/>
      <c r="TP573" s="29"/>
      <c r="TQ573" s="29"/>
      <c r="TR573" s="29"/>
      <c r="TS573" s="29"/>
      <c r="TT573" s="29"/>
      <c r="TU573" s="29"/>
      <c r="TV573" s="29"/>
      <c r="TW573" s="29"/>
      <c r="TX573" s="29"/>
      <c r="TY573" s="29"/>
      <c r="TZ573" s="29"/>
      <c r="UA573" s="29"/>
      <c r="UB573" s="29"/>
      <c r="UC573" s="29"/>
      <c r="UD573" s="29"/>
      <c r="UE573" s="29"/>
      <c r="UF573" s="29"/>
      <c r="UG573" s="29"/>
      <c r="UH573" s="29"/>
      <c r="UI573" s="29"/>
      <c r="UJ573" s="29"/>
      <c r="UK573" s="29"/>
      <c r="UL573" s="29"/>
      <c r="UM573" s="29"/>
      <c r="UN573" s="29"/>
      <c r="UO573" s="29"/>
      <c r="UP573" s="29"/>
      <c r="UQ573" s="29"/>
      <c r="UR573" s="29"/>
      <c r="US573" s="29"/>
      <c r="UT573" s="29"/>
      <c r="UU573" s="29"/>
      <c r="UV573" s="29"/>
      <c r="UW573" s="29"/>
      <c r="UX573" s="29"/>
      <c r="UY573" s="29"/>
      <c r="UZ573" s="29"/>
      <c r="VA573" s="29"/>
      <c r="VB573" s="29"/>
      <c r="VC573" s="29"/>
      <c r="VD573" s="29"/>
      <c r="VE573" s="29"/>
      <c r="VF573" s="29"/>
      <c r="VG573" s="29"/>
      <c r="VH573" s="29"/>
      <c r="VI573" s="29"/>
      <c r="VJ573" s="29"/>
      <c r="VK573" s="29"/>
      <c r="VL573" s="29"/>
      <c r="VM573" s="29"/>
      <c r="VN573" s="29"/>
      <c r="VO573" s="29"/>
      <c r="VP573" s="29"/>
      <c r="VQ573" s="29"/>
      <c r="VR573" s="29"/>
      <c r="VS573" s="29"/>
      <c r="VT573" s="29"/>
      <c r="VU573" s="29"/>
    </row>
    <row r="574" spans="1:593" s="30" customFormat="1" ht="15.75" customHeight="1" x14ac:dyDescent="0.2">
      <c r="A574" s="25" t="s">
        <v>103</v>
      </c>
      <c r="B574" s="41" t="s">
        <v>1510</v>
      </c>
      <c r="C574" s="26" t="s">
        <v>105</v>
      </c>
      <c r="D574" s="24" t="s">
        <v>370</v>
      </c>
      <c r="E574" s="24" t="s">
        <v>1531</v>
      </c>
      <c r="F574" s="24"/>
      <c r="G574" s="24" t="s">
        <v>1532</v>
      </c>
      <c r="H574" s="24" t="s">
        <v>310</v>
      </c>
      <c r="I574" s="24">
        <v>6</v>
      </c>
      <c r="J574" s="24" t="s">
        <v>1533</v>
      </c>
      <c r="K574" s="24" t="s">
        <v>1534</v>
      </c>
      <c r="L574" s="27">
        <v>999881614</v>
      </c>
      <c r="M574" s="28" t="s">
        <v>112</v>
      </c>
      <c r="N574" s="28"/>
      <c r="O574" s="27"/>
      <c r="P574" s="27"/>
      <c r="Q574" s="33">
        <f t="shared" si="41"/>
        <v>88.5</v>
      </c>
      <c r="R574" s="34">
        <f t="shared" si="42"/>
        <v>12</v>
      </c>
      <c r="S574" s="28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>
        <v>60</v>
      </c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7"/>
      <c r="BT574" s="27"/>
      <c r="BU574" s="27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>
        <v>28.5</v>
      </c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  <c r="QN574" s="29"/>
      <c r="QO574" s="29"/>
      <c r="QP574" s="29"/>
      <c r="QQ574" s="29"/>
      <c r="QR574" s="29"/>
      <c r="QS574" s="29"/>
      <c r="QT574" s="29"/>
      <c r="QU574" s="29"/>
      <c r="QV574" s="29"/>
      <c r="QW574" s="29"/>
      <c r="QX574" s="29"/>
      <c r="QY574" s="29"/>
      <c r="QZ574" s="29"/>
      <c r="RA574" s="29"/>
      <c r="RB574" s="29"/>
      <c r="RC574" s="29"/>
      <c r="RD574" s="29"/>
      <c r="RE574" s="29"/>
      <c r="RF574" s="29"/>
      <c r="RG574" s="29"/>
      <c r="RH574" s="29"/>
      <c r="RI574" s="29"/>
      <c r="RJ574" s="29"/>
      <c r="RK574" s="29"/>
      <c r="RL574" s="29"/>
      <c r="RM574" s="29"/>
      <c r="RN574" s="29"/>
      <c r="RO574" s="29"/>
      <c r="RP574" s="29"/>
      <c r="RQ574" s="29"/>
      <c r="RR574" s="29"/>
      <c r="RS574" s="29"/>
      <c r="RT574" s="29"/>
      <c r="RU574" s="29"/>
      <c r="RV574" s="29"/>
      <c r="RW574" s="29"/>
      <c r="RX574" s="29"/>
      <c r="RY574" s="29"/>
      <c r="RZ574" s="29"/>
      <c r="SA574" s="29"/>
      <c r="SB574" s="29"/>
      <c r="SC574" s="29"/>
      <c r="SD574" s="29"/>
      <c r="SE574" s="29"/>
      <c r="SF574" s="29"/>
      <c r="SG574" s="29"/>
      <c r="SH574" s="29"/>
      <c r="SI574" s="29"/>
      <c r="SJ574" s="29"/>
      <c r="SK574" s="29"/>
      <c r="SL574" s="29"/>
      <c r="SM574" s="29"/>
      <c r="SN574" s="29"/>
      <c r="SO574" s="29"/>
      <c r="SP574" s="29"/>
      <c r="SQ574" s="29"/>
      <c r="SR574" s="29"/>
      <c r="SS574" s="29"/>
      <c r="ST574" s="29"/>
      <c r="SU574" s="29"/>
      <c r="SV574" s="29"/>
      <c r="SW574" s="29"/>
      <c r="SX574" s="29"/>
      <c r="SY574" s="29"/>
      <c r="SZ574" s="29"/>
      <c r="TA574" s="29"/>
      <c r="TB574" s="29"/>
      <c r="TC574" s="29"/>
      <c r="TD574" s="29"/>
      <c r="TE574" s="29"/>
      <c r="TF574" s="29"/>
      <c r="TG574" s="29"/>
      <c r="TH574" s="29"/>
      <c r="TI574" s="29"/>
      <c r="TJ574" s="29"/>
      <c r="TK574" s="29"/>
      <c r="TL574" s="29"/>
      <c r="TM574" s="29"/>
      <c r="TN574" s="29"/>
      <c r="TO574" s="29"/>
      <c r="TP574" s="29"/>
      <c r="TQ574" s="29"/>
      <c r="TR574" s="29"/>
      <c r="TS574" s="29"/>
      <c r="TT574" s="29"/>
      <c r="TU574" s="29"/>
      <c r="TV574" s="29"/>
      <c r="TW574" s="29"/>
      <c r="TX574" s="29"/>
      <c r="TY574" s="29"/>
      <c r="TZ574" s="29"/>
      <c r="UA574" s="29"/>
      <c r="UB574" s="29"/>
      <c r="UC574" s="29"/>
      <c r="UD574" s="29"/>
      <c r="UE574" s="29"/>
      <c r="UF574" s="29"/>
      <c r="UG574" s="29"/>
      <c r="UH574" s="29"/>
      <c r="UI574" s="29"/>
      <c r="UJ574" s="29"/>
      <c r="UK574" s="29"/>
      <c r="UL574" s="29"/>
      <c r="UM574" s="29"/>
      <c r="UN574" s="29"/>
      <c r="UO574" s="29"/>
      <c r="UP574" s="29"/>
      <c r="UQ574" s="29"/>
      <c r="UR574" s="29"/>
      <c r="US574" s="29"/>
      <c r="UT574" s="29"/>
      <c r="UU574" s="29"/>
      <c r="UV574" s="29"/>
      <c r="UW574" s="29"/>
      <c r="UX574" s="29"/>
      <c r="UY574" s="29"/>
      <c r="UZ574" s="29"/>
      <c r="VA574" s="29"/>
      <c r="VB574" s="29"/>
      <c r="VC574" s="29"/>
      <c r="VD574" s="29"/>
      <c r="VE574" s="29"/>
      <c r="VF574" s="29"/>
      <c r="VG574" s="29"/>
      <c r="VH574" s="29"/>
      <c r="VI574" s="29"/>
      <c r="VJ574" s="29"/>
      <c r="VK574" s="29"/>
      <c r="VL574" s="29"/>
      <c r="VM574" s="29"/>
      <c r="VN574" s="29"/>
      <c r="VO574" s="29"/>
      <c r="VP574" s="29"/>
      <c r="VQ574" s="29"/>
      <c r="VR574" s="29"/>
      <c r="VS574" s="29"/>
      <c r="VT574" s="29"/>
      <c r="VU574" s="29"/>
    </row>
    <row r="575" spans="1:593" s="30" customFormat="1" ht="15.75" customHeight="1" x14ac:dyDescent="0.2">
      <c r="A575" s="49" t="s">
        <v>203</v>
      </c>
      <c r="B575" s="41" t="s">
        <v>1510</v>
      </c>
      <c r="C575" s="50" t="s">
        <v>105</v>
      </c>
      <c r="D575" s="24" t="s">
        <v>715</v>
      </c>
      <c r="E575" s="24" t="s">
        <v>1559</v>
      </c>
      <c r="F575" s="24"/>
      <c r="G575" s="24"/>
      <c r="H575" s="24"/>
      <c r="I575" s="24"/>
      <c r="J575" s="24"/>
      <c r="K575" s="24"/>
      <c r="L575" s="27"/>
      <c r="M575" s="28"/>
      <c r="N575" s="28"/>
      <c r="O575" s="27"/>
      <c r="P575" s="27"/>
      <c r="Q575" s="33">
        <f t="shared" si="41"/>
        <v>83.740000000000009</v>
      </c>
      <c r="R575" s="34">
        <f t="shared" si="42"/>
        <v>13</v>
      </c>
      <c r="S575" s="28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7"/>
      <c r="BT575" s="27"/>
      <c r="BU575" s="27"/>
      <c r="BV575" s="29"/>
      <c r="BW575" s="29"/>
      <c r="BX575" s="29">
        <v>36.04</v>
      </c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>
        <v>47.7</v>
      </c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  <c r="QN575" s="29"/>
      <c r="QO575" s="29"/>
      <c r="QP575" s="29"/>
      <c r="QQ575" s="29"/>
      <c r="QR575" s="29"/>
      <c r="QS575" s="29"/>
      <c r="QT575" s="29"/>
      <c r="QU575" s="29"/>
      <c r="QV575" s="29"/>
      <c r="QW575" s="29"/>
      <c r="QX575" s="29"/>
      <c r="QY575" s="29"/>
      <c r="QZ575" s="29"/>
      <c r="RA575" s="29"/>
      <c r="RB575" s="29"/>
      <c r="RC575" s="29"/>
      <c r="RD575" s="29"/>
      <c r="RE575" s="29"/>
      <c r="RF575" s="29"/>
      <c r="RG575" s="29"/>
      <c r="RH575" s="29"/>
      <c r="RI575" s="29"/>
      <c r="RJ575" s="29"/>
      <c r="RK575" s="29"/>
      <c r="RL575" s="29"/>
      <c r="RM575" s="29"/>
      <c r="RN575" s="29"/>
      <c r="RO575" s="29"/>
      <c r="RP575" s="29"/>
      <c r="RQ575" s="29"/>
      <c r="RR575" s="29"/>
      <c r="RS575" s="29"/>
      <c r="RT575" s="29"/>
      <c r="RU575" s="29"/>
      <c r="RV575" s="29"/>
      <c r="RW575" s="29"/>
      <c r="RX575" s="29"/>
      <c r="RY575" s="29"/>
      <c r="RZ575" s="29"/>
      <c r="SA575" s="29"/>
      <c r="SB575" s="29"/>
      <c r="SC575" s="29"/>
      <c r="SD575" s="29"/>
      <c r="SE575" s="29"/>
      <c r="SF575" s="29"/>
      <c r="SG575" s="29"/>
      <c r="SH575" s="29"/>
      <c r="SI575" s="29"/>
      <c r="SJ575" s="29"/>
      <c r="SK575" s="29"/>
      <c r="SL575" s="29"/>
      <c r="SM575" s="29"/>
      <c r="SN575" s="29"/>
      <c r="SO575" s="29"/>
      <c r="SP575" s="29"/>
      <c r="SQ575" s="29"/>
      <c r="SR575" s="29"/>
      <c r="SS575" s="29"/>
      <c r="ST575" s="29"/>
      <c r="SU575" s="29"/>
      <c r="SV575" s="29"/>
      <c r="SW575" s="29"/>
      <c r="SX575" s="29"/>
      <c r="SY575" s="29"/>
      <c r="SZ575" s="29"/>
      <c r="TA575" s="29"/>
      <c r="TB575" s="29"/>
      <c r="TC575" s="29"/>
      <c r="TD575" s="29"/>
      <c r="TE575" s="29"/>
      <c r="TF575" s="29"/>
      <c r="TG575" s="29"/>
      <c r="TH575" s="29"/>
      <c r="TI575" s="29"/>
      <c r="TJ575" s="29"/>
      <c r="TK575" s="29"/>
      <c r="TL575" s="29"/>
      <c r="TM575" s="29"/>
      <c r="TN575" s="29"/>
      <c r="TO575" s="29"/>
      <c r="TP575" s="29"/>
      <c r="TQ575" s="29"/>
      <c r="TR575" s="29"/>
      <c r="TS575" s="29"/>
      <c r="TT575" s="29"/>
      <c r="TU575" s="29"/>
      <c r="TV575" s="29"/>
      <c r="TW575" s="29"/>
      <c r="TX575" s="29"/>
      <c r="TY575" s="29"/>
      <c r="TZ575" s="29"/>
      <c r="UA575" s="29"/>
      <c r="UB575" s="29"/>
      <c r="UC575" s="29"/>
      <c r="UD575" s="29"/>
      <c r="UE575" s="29"/>
      <c r="UF575" s="29"/>
      <c r="UG575" s="29"/>
      <c r="UH575" s="29"/>
      <c r="UI575" s="29"/>
      <c r="UJ575" s="29"/>
      <c r="UK575" s="29"/>
      <c r="UL575" s="29"/>
      <c r="UM575" s="29"/>
      <c r="UN575" s="29"/>
      <c r="UO575" s="29"/>
      <c r="UP575" s="29"/>
      <c r="UQ575" s="29"/>
      <c r="UR575" s="29"/>
      <c r="US575" s="29"/>
      <c r="UT575" s="29"/>
      <c r="UU575" s="29"/>
      <c r="UV575" s="29"/>
      <c r="UW575" s="29"/>
      <c r="UX575" s="29"/>
      <c r="UY575" s="29"/>
      <c r="UZ575" s="29"/>
      <c r="VA575" s="29"/>
      <c r="VB575" s="29"/>
      <c r="VC575" s="29"/>
      <c r="VD575" s="29"/>
      <c r="VE575" s="29"/>
      <c r="VF575" s="29"/>
      <c r="VG575" s="29"/>
      <c r="VH575" s="29"/>
      <c r="VI575" s="29"/>
      <c r="VJ575" s="29"/>
      <c r="VK575" s="29"/>
      <c r="VL575" s="29"/>
      <c r="VM575" s="29"/>
      <c r="VN575" s="29"/>
      <c r="VO575" s="29"/>
      <c r="VP575" s="29"/>
      <c r="VQ575" s="29"/>
      <c r="VR575" s="29"/>
      <c r="VS575" s="29"/>
      <c r="VT575" s="29"/>
      <c r="VU575" s="29"/>
    </row>
    <row r="576" spans="1:593" s="30" customFormat="1" ht="15.75" customHeight="1" x14ac:dyDescent="0.2">
      <c r="A576" s="25" t="s">
        <v>103</v>
      </c>
      <c r="B576" s="41" t="s">
        <v>1510</v>
      </c>
      <c r="C576" s="26" t="s">
        <v>105</v>
      </c>
      <c r="D576" s="24" t="s">
        <v>1535</v>
      </c>
      <c r="E576" s="24" t="s">
        <v>1536</v>
      </c>
      <c r="F576" s="40">
        <v>37322</v>
      </c>
      <c r="G576" s="24" t="s">
        <v>476</v>
      </c>
      <c r="H576" s="24" t="s">
        <v>280</v>
      </c>
      <c r="I576" s="24">
        <v>7</v>
      </c>
      <c r="J576" s="24" t="s">
        <v>1529</v>
      </c>
      <c r="K576" s="24" t="s">
        <v>1530</v>
      </c>
      <c r="L576" s="27">
        <v>999875711</v>
      </c>
      <c r="M576" s="28" t="s">
        <v>112</v>
      </c>
      <c r="N576" s="28"/>
      <c r="O576" s="27"/>
      <c r="P576" s="27"/>
      <c r="Q576" s="33">
        <f t="shared" si="41"/>
        <v>80.849999999999994</v>
      </c>
      <c r="R576" s="34">
        <f t="shared" si="42"/>
        <v>14</v>
      </c>
      <c r="S576" s="28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>
        <v>45.45</v>
      </c>
      <c r="BC576" s="29"/>
      <c r="BD576" s="29"/>
      <c r="BE576" s="29"/>
      <c r="BF576" s="29"/>
      <c r="BG576" s="29"/>
      <c r="BH576" s="29"/>
      <c r="BI576" s="29"/>
      <c r="BJ576" s="29"/>
      <c r="BK576" s="29"/>
      <c r="BL576" s="29">
        <v>35.4</v>
      </c>
      <c r="BM576" s="29"/>
      <c r="BN576" s="29"/>
      <c r="BO576" s="29"/>
      <c r="BP576" s="29"/>
      <c r="BQ576" s="29"/>
      <c r="BR576" s="29"/>
      <c r="BS576" s="27"/>
      <c r="BT576" s="27"/>
      <c r="BU576" s="27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  <c r="QN576" s="29"/>
      <c r="QO576" s="29"/>
      <c r="QP576" s="29"/>
      <c r="QQ576" s="29"/>
      <c r="QR576" s="29"/>
      <c r="QS576" s="29"/>
      <c r="QT576" s="29"/>
      <c r="QU576" s="29"/>
      <c r="QV576" s="29"/>
      <c r="QW576" s="29"/>
      <c r="QX576" s="29"/>
      <c r="QY576" s="29"/>
      <c r="QZ576" s="29"/>
      <c r="RA576" s="29"/>
      <c r="RB576" s="29"/>
      <c r="RC576" s="29"/>
      <c r="RD576" s="29"/>
      <c r="RE576" s="29"/>
      <c r="RF576" s="29"/>
      <c r="RG576" s="29"/>
      <c r="RH576" s="29"/>
      <c r="RI576" s="29"/>
      <c r="RJ576" s="29"/>
      <c r="RK576" s="29"/>
      <c r="RL576" s="29"/>
      <c r="RM576" s="29"/>
      <c r="RN576" s="29"/>
      <c r="RO576" s="29"/>
      <c r="RP576" s="29"/>
      <c r="RQ576" s="29"/>
      <c r="RR576" s="29"/>
      <c r="RS576" s="29"/>
      <c r="RT576" s="29"/>
      <c r="RU576" s="29"/>
      <c r="RV576" s="29"/>
      <c r="RW576" s="29"/>
      <c r="RX576" s="29"/>
      <c r="RY576" s="29"/>
      <c r="RZ576" s="29"/>
      <c r="SA576" s="29"/>
      <c r="SB576" s="29"/>
      <c r="SC576" s="29"/>
      <c r="SD576" s="29"/>
      <c r="SE576" s="29"/>
      <c r="SF576" s="29"/>
      <c r="SG576" s="29"/>
      <c r="SH576" s="29"/>
      <c r="SI576" s="29"/>
      <c r="SJ576" s="29"/>
      <c r="SK576" s="29"/>
      <c r="SL576" s="29"/>
      <c r="SM576" s="29"/>
      <c r="SN576" s="29"/>
      <c r="SO576" s="29"/>
      <c r="SP576" s="29"/>
      <c r="SQ576" s="29"/>
      <c r="SR576" s="29"/>
      <c r="SS576" s="29"/>
      <c r="ST576" s="29"/>
      <c r="SU576" s="29"/>
      <c r="SV576" s="29"/>
      <c r="SW576" s="29"/>
      <c r="SX576" s="29"/>
      <c r="SY576" s="29"/>
      <c r="SZ576" s="29"/>
      <c r="TA576" s="29"/>
      <c r="TB576" s="29"/>
      <c r="TC576" s="29"/>
      <c r="TD576" s="29"/>
      <c r="TE576" s="29"/>
      <c r="TF576" s="29"/>
      <c r="TG576" s="29"/>
      <c r="TH576" s="29"/>
      <c r="TI576" s="29"/>
      <c r="TJ576" s="29"/>
      <c r="TK576" s="29"/>
      <c r="TL576" s="29"/>
      <c r="TM576" s="29"/>
      <c r="TN576" s="29"/>
      <c r="TO576" s="29"/>
      <c r="TP576" s="29"/>
      <c r="TQ576" s="29"/>
      <c r="TR576" s="29"/>
      <c r="TS576" s="29"/>
      <c r="TT576" s="29"/>
      <c r="TU576" s="29"/>
      <c r="TV576" s="29"/>
      <c r="TW576" s="29"/>
      <c r="TX576" s="29"/>
      <c r="TY576" s="29"/>
      <c r="TZ576" s="29"/>
      <c r="UA576" s="29"/>
      <c r="UB576" s="29"/>
      <c r="UC576" s="29"/>
      <c r="UD576" s="29"/>
      <c r="UE576" s="29"/>
      <c r="UF576" s="29"/>
      <c r="UG576" s="29"/>
      <c r="UH576" s="29"/>
      <c r="UI576" s="29"/>
      <c r="UJ576" s="29"/>
      <c r="UK576" s="29"/>
      <c r="UL576" s="29"/>
      <c r="UM576" s="29"/>
      <c r="UN576" s="29"/>
      <c r="UO576" s="29"/>
      <c r="UP576" s="29"/>
      <c r="UQ576" s="29"/>
      <c r="UR576" s="29"/>
      <c r="US576" s="29"/>
      <c r="UT576" s="29"/>
      <c r="UU576" s="29"/>
      <c r="UV576" s="29"/>
      <c r="UW576" s="29"/>
      <c r="UX576" s="29"/>
      <c r="UY576" s="29"/>
      <c r="UZ576" s="29"/>
      <c r="VA576" s="29"/>
      <c r="VB576" s="29"/>
      <c r="VC576" s="29"/>
      <c r="VD576" s="29"/>
      <c r="VE576" s="29"/>
      <c r="VF576" s="29"/>
      <c r="VG576" s="29"/>
      <c r="VH576" s="29"/>
      <c r="VI576" s="29"/>
      <c r="VJ576" s="29"/>
      <c r="VK576" s="29"/>
      <c r="VL576" s="29"/>
      <c r="VM576" s="29"/>
      <c r="VN576" s="29"/>
      <c r="VO576" s="29"/>
      <c r="VP576" s="29"/>
      <c r="VQ576" s="29"/>
      <c r="VR576" s="29"/>
      <c r="VS576" s="29"/>
      <c r="VT576" s="29"/>
      <c r="VU576" s="29"/>
    </row>
    <row r="577" spans="1:593" s="30" customFormat="1" ht="15.75" customHeight="1" x14ac:dyDescent="0.2">
      <c r="A577" s="25" t="s">
        <v>103</v>
      </c>
      <c r="B577" s="41" t="s">
        <v>1510</v>
      </c>
      <c r="C577" s="26" t="s">
        <v>105</v>
      </c>
      <c r="D577" s="24" t="s">
        <v>800</v>
      </c>
      <c r="E577" s="24" t="s">
        <v>1648</v>
      </c>
      <c r="F577" s="24"/>
      <c r="G577" s="24" t="s">
        <v>1649</v>
      </c>
      <c r="H577" s="24" t="s">
        <v>200</v>
      </c>
      <c r="I577" s="24">
        <v>8</v>
      </c>
      <c r="J577" s="24" t="s">
        <v>713</v>
      </c>
      <c r="K577" s="24" t="s">
        <v>243</v>
      </c>
      <c r="L577" s="27">
        <v>999876040</v>
      </c>
      <c r="M577" s="28" t="s">
        <v>112</v>
      </c>
      <c r="N577" s="28"/>
      <c r="O577" s="27"/>
      <c r="P577" s="27"/>
      <c r="Q577" s="33">
        <f t="shared" si="41"/>
        <v>77.25</v>
      </c>
      <c r="R577" s="34">
        <f t="shared" si="42"/>
        <v>15</v>
      </c>
      <c r="S577" s="28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7"/>
      <c r="BT577" s="27"/>
      <c r="BU577" s="27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>
        <v>77.25</v>
      </c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</row>
    <row r="578" spans="1:593" s="30" customFormat="1" ht="15.75" customHeight="1" x14ac:dyDescent="0.2">
      <c r="A578" s="25" t="s">
        <v>103</v>
      </c>
      <c r="B578" s="41" t="s">
        <v>1510</v>
      </c>
      <c r="C578" s="26" t="s">
        <v>105</v>
      </c>
      <c r="D578" s="24" t="s">
        <v>340</v>
      </c>
      <c r="E578" s="24" t="s">
        <v>1462</v>
      </c>
      <c r="F578" s="24"/>
      <c r="G578" s="24" t="s">
        <v>1463</v>
      </c>
      <c r="H578" s="24" t="s">
        <v>247</v>
      </c>
      <c r="I578" s="24">
        <v>1</v>
      </c>
      <c r="J578" s="24" t="s">
        <v>1464</v>
      </c>
      <c r="K578" s="24" t="s">
        <v>1465</v>
      </c>
      <c r="L578" s="27">
        <v>999705853</v>
      </c>
      <c r="M578" s="28" t="s">
        <v>112</v>
      </c>
      <c r="N578" s="28"/>
      <c r="O578" s="27"/>
      <c r="P578" s="27"/>
      <c r="Q578" s="33">
        <f t="shared" si="41"/>
        <v>60.6</v>
      </c>
      <c r="R578" s="34">
        <f t="shared" si="42"/>
        <v>16</v>
      </c>
      <c r="S578" s="28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7"/>
      <c r="BT578" s="27"/>
      <c r="BU578" s="27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>
        <v>60.6</v>
      </c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</row>
    <row r="579" spans="1:593" s="30" customFormat="1" ht="15.75" customHeight="1" x14ac:dyDescent="0.2">
      <c r="A579" s="25" t="s">
        <v>103</v>
      </c>
      <c r="B579" s="41" t="s">
        <v>1510</v>
      </c>
      <c r="C579" s="26" t="s">
        <v>105</v>
      </c>
      <c r="D579" s="24" t="s">
        <v>3670</v>
      </c>
      <c r="E579" s="24" t="s">
        <v>3671</v>
      </c>
      <c r="F579" s="31"/>
      <c r="G579" s="24"/>
      <c r="H579" s="24"/>
      <c r="I579" s="24"/>
      <c r="J579" s="24"/>
      <c r="K579" s="24"/>
      <c r="L579" s="27"/>
      <c r="M579" s="28"/>
      <c r="N579" s="28"/>
      <c r="O579" s="27"/>
      <c r="P579" s="27"/>
      <c r="Q579" s="33">
        <f t="shared" si="41"/>
        <v>57.68</v>
      </c>
      <c r="R579" s="34">
        <f t="shared" si="42"/>
        <v>17</v>
      </c>
      <c r="S579" s="28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7"/>
      <c r="BT579" s="27"/>
      <c r="BU579" s="27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>
        <v>57.68</v>
      </c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  <c r="QN579" s="29"/>
      <c r="QO579" s="29"/>
      <c r="QP579" s="29"/>
      <c r="QQ579" s="29"/>
      <c r="QR579" s="29"/>
      <c r="QS579" s="29"/>
      <c r="QT579" s="29"/>
      <c r="QU579" s="29"/>
      <c r="QV579" s="29"/>
      <c r="QW579" s="29"/>
      <c r="QX579" s="29"/>
      <c r="QY579" s="29"/>
      <c r="QZ579" s="29"/>
      <c r="RA579" s="29"/>
      <c r="RB579" s="29"/>
      <c r="RC579" s="29"/>
      <c r="RD579" s="29"/>
      <c r="RE579" s="29"/>
      <c r="RF579" s="29"/>
      <c r="RG579" s="29"/>
      <c r="RH579" s="29"/>
      <c r="RI579" s="29"/>
      <c r="RJ579" s="29"/>
      <c r="RK579" s="29"/>
      <c r="RL579" s="29"/>
      <c r="RM579" s="29"/>
      <c r="RN579" s="29"/>
      <c r="RO579" s="29"/>
      <c r="RP579" s="29"/>
      <c r="RQ579" s="29"/>
      <c r="RR579" s="29"/>
      <c r="RS579" s="29"/>
      <c r="RT579" s="29"/>
      <c r="RU579" s="29"/>
      <c r="RV579" s="29"/>
      <c r="RW579" s="29"/>
      <c r="RX579" s="29"/>
      <c r="RY579" s="29"/>
      <c r="RZ579" s="29"/>
      <c r="SA579" s="29"/>
      <c r="SB579" s="29"/>
      <c r="SC579" s="29"/>
      <c r="SD579" s="29"/>
      <c r="SE579" s="29"/>
      <c r="SF579" s="29"/>
      <c r="SG579" s="29"/>
      <c r="SH579" s="29"/>
      <c r="SI579" s="29"/>
      <c r="SJ579" s="29"/>
      <c r="SK579" s="29"/>
      <c r="SL579" s="29"/>
      <c r="SM579" s="29"/>
      <c r="SN579" s="29"/>
      <c r="SO579" s="29"/>
      <c r="SP579" s="29"/>
      <c r="SQ579" s="29"/>
      <c r="SR579" s="29"/>
      <c r="SS579" s="29"/>
      <c r="ST579" s="29"/>
      <c r="SU579" s="29"/>
      <c r="SV579" s="29"/>
      <c r="SW579" s="29"/>
      <c r="SX579" s="29"/>
      <c r="SY579" s="29"/>
      <c r="SZ579" s="29"/>
      <c r="TA579" s="29"/>
      <c r="TB579" s="29"/>
      <c r="TC579" s="29"/>
      <c r="TD579" s="29"/>
      <c r="TE579" s="29"/>
      <c r="TF579" s="29"/>
      <c r="TG579" s="29"/>
      <c r="TH579" s="29"/>
      <c r="TI579" s="29"/>
      <c r="TJ579" s="29"/>
      <c r="TK579" s="29"/>
      <c r="TL579" s="29"/>
      <c r="TM579" s="29"/>
      <c r="TN579" s="29"/>
      <c r="TO579" s="29"/>
      <c r="TP579" s="29"/>
      <c r="TQ579" s="29"/>
      <c r="TR579" s="29"/>
      <c r="TS579" s="29"/>
      <c r="TT579" s="29"/>
      <c r="TU579" s="29"/>
      <c r="TV579" s="29"/>
      <c r="TW579" s="29"/>
      <c r="TX579" s="29"/>
      <c r="TY579" s="29"/>
      <c r="TZ579" s="29"/>
      <c r="UA579" s="29"/>
      <c r="UB579" s="29"/>
      <c r="UC579" s="29"/>
      <c r="UD579" s="29"/>
      <c r="UE579" s="29"/>
      <c r="UF579" s="29"/>
      <c r="UG579" s="29"/>
      <c r="UH579" s="29"/>
      <c r="UI579" s="29"/>
      <c r="UJ579" s="29"/>
      <c r="UK579" s="29"/>
      <c r="UL579" s="29"/>
      <c r="UM579" s="29"/>
      <c r="UN579" s="29"/>
      <c r="UO579" s="29"/>
      <c r="UP579" s="29"/>
      <c r="UQ579" s="29"/>
      <c r="UR579" s="29"/>
      <c r="US579" s="29"/>
      <c r="UT579" s="29"/>
      <c r="UU579" s="29"/>
      <c r="UV579" s="29"/>
      <c r="UW579" s="29"/>
      <c r="UX579" s="29"/>
      <c r="UY579" s="29"/>
      <c r="UZ579" s="29"/>
      <c r="VA579" s="29"/>
      <c r="VB579" s="29"/>
      <c r="VC579" s="29"/>
      <c r="VD579" s="29"/>
      <c r="VE579" s="29"/>
      <c r="VF579" s="29"/>
      <c r="VG579" s="29"/>
      <c r="VH579" s="29"/>
      <c r="VI579" s="29"/>
      <c r="VJ579" s="29"/>
      <c r="VK579" s="29"/>
      <c r="VL579" s="29"/>
      <c r="VM579" s="29"/>
      <c r="VN579" s="29"/>
      <c r="VO579" s="29"/>
      <c r="VP579" s="29"/>
      <c r="VQ579" s="29"/>
      <c r="VR579" s="29"/>
      <c r="VS579" s="29"/>
      <c r="VT579" s="29"/>
      <c r="VU579" s="29"/>
    </row>
    <row r="580" spans="1:593" s="30" customFormat="1" ht="15.75" customHeight="1" x14ac:dyDescent="0.2">
      <c r="A580" s="25" t="s">
        <v>103</v>
      </c>
      <c r="B580" s="41" t="s">
        <v>1510</v>
      </c>
      <c r="C580" s="26" t="s">
        <v>105</v>
      </c>
      <c r="D580" s="24" t="s">
        <v>1641</v>
      </c>
      <c r="E580" s="24" t="s">
        <v>1642</v>
      </c>
      <c r="F580" s="24"/>
      <c r="G580" s="24" t="s">
        <v>226</v>
      </c>
      <c r="H580" s="24" t="s">
        <v>200</v>
      </c>
      <c r="I580" s="24">
        <v>8</v>
      </c>
      <c r="J580" s="24" t="s">
        <v>227</v>
      </c>
      <c r="K580" s="24" t="s">
        <v>228</v>
      </c>
      <c r="L580" s="27">
        <v>999901658</v>
      </c>
      <c r="M580" s="28" t="s">
        <v>112</v>
      </c>
      <c r="N580" s="28"/>
      <c r="O580" s="27"/>
      <c r="P580" s="27"/>
      <c r="Q580" s="33">
        <f t="shared" si="41"/>
        <v>57.68</v>
      </c>
      <c r="R580" s="34">
        <f t="shared" si="42"/>
        <v>17</v>
      </c>
      <c r="S580" s="28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7"/>
      <c r="BT580" s="27"/>
      <c r="BU580" s="27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>
        <v>57.68</v>
      </c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</row>
    <row r="581" spans="1:593" s="30" customFormat="1" ht="15.75" customHeight="1" x14ac:dyDescent="0.2">
      <c r="A581" s="25" t="s">
        <v>103</v>
      </c>
      <c r="B581" s="41" t="s">
        <v>1510</v>
      </c>
      <c r="C581" s="26" t="s">
        <v>105</v>
      </c>
      <c r="D581" s="24" t="s">
        <v>1540</v>
      </c>
      <c r="E581" s="24" t="s">
        <v>948</v>
      </c>
      <c r="F581" s="24"/>
      <c r="G581" s="24" t="s">
        <v>949</v>
      </c>
      <c r="H581" s="24" t="s">
        <v>116</v>
      </c>
      <c r="I581" s="25">
        <v>2</v>
      </c>
      <c r="J581" s="24" t="s">
        <v>589</v>
      </c>
      <c r="K581" s="24" t="s">
        <v>770</v>
      </c>
      <c r="L581" s="27">
        <v>999053076</v>
      </c>
      <c r="M581" s="28" t="s">
        <v>112</v>
      </c>
      <c r="N581" s="28" t="b">
        <v>1</v>
      </c>
      <c r="O581" s="27"/>
      <c r="P581" s="27"/>
      <c r="Q581" s="33">
        <f t="shared" si="41"/>
        <v>54.66</v>
      </c>
      <c r="R581" s="34">
        <f t="shared" si="42"/>
        <v>19</v>
      </c>
      <c r="S581" s="28"/>
      <c r="T581" s="27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>
        <v>15.9</v>
      </c>
      <c r="BK581" s="29"/>
      <c r="BL581" s="29"/>
      <c r="BM581" s="29"/>
      <c r="BN581" s="29"/>
      <c r="BO581" s="29"/>
      <c r="BP581" s="29"/>
      <c r="BQ581" s="29"/>
      <c r="BR581" s="29"/>
      <c r="BS581" s="27"/>
      <c r="BT581" s="27"/>
      <c r="BU581" s="27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>
        <v>38.76</v>
      </c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  <c r="QN581" s="29"/>
      <c r="QO581" s="29"/>
      <c r="QP581" s="29"/>
      <c r="QQ581" s="29"/>
      <c r="QR581" s="29"/>
      <c r="QS581" s="29"/>
      <c r="QT581" s="29"/>
      <c r="QU581" s="29"/>
      <c r="QV581" s="29"/>
      <c r="QW581" s="29"/>
      <c r="QX581" s="29"/>
      <c r="QY581" s="29"/>
      <c r="QZ581" s="29"/>
      <c r="RA581" s="29"/>
      <c r="RB581" s="29"/>
      <c r="RC581" s="29"/>
      <c r="RD581" s="29"/>
      <c r="RE581" s="29"/>
      <c r="RF581" s="29"/>
      <c r="RG581" s="29"/>
      <c r="RH581" s="29"/>
      <c r="RI581" s="29"/>
      <c r="RJ581" s="29"/>
      <c r="RK581" s="29"/>
      <c r="RL581" s="29"/>
      <c r="RM581" s="29"/>
      <c r="RN581" s="29"/>
      <c r="RO581" s="29"/>
      <c r="RP581" s="29"/>
      <c r="RQ581" s="29"/>
      <c r="RR581" s="29"/>
      <c r="RS581" s="29"/>
      <c r="RT581" s="29"/>
      <c r="RU581" s="29"/>
      <c r="RV581" s="29"/>
      <c r="RW581" s="29"/>
      <c r="RX581" s="29"/>
      <c r="RY581" s="29"/>
      <c r="RZ581" s="29"/>
      <c r="SA581" s="29"/>
      <c r="SB581" s="29"/>
      <c r="SC581" s="29"/>
      <c r="SD581" s="29"/>
      <c r="SE581" s="29"/>
      <c r="SF581" s="29"/>
      <c r="SG581" s="29"/>
      <c r="SH581" s="29"/>
      <c r="SI581" s="29"/>
      <c r="SJ581" s="29"/>
      <c r="SK581" s="29"/>
      <c r="SL581" s="29"/>
      <c r="SM581" s="29"/>
      <c r="SN581" s="29"/>
      <c r="SO581" s="29"/>
      <c r="SP581" s="29"/>
      <c r="SQ581" s="29"/>
      <c r="SR581" s="29"/>
      <c r="SS581" s="29"/>
      <c r="ST581" s="29"/>
      <c r="SU581" s="29"/>
      <c r="SV581" s="29"/>
      <c r="SW581" s="29"/>
      <c r="SX581" s="29"/>
      <c r="SY581" s="29"/>
      <c r="SZ581" s="29"/>
      <c r="TA581" s="29"/>
      <c r="TB581" s="29"/>
      <c r="TC581" s="29"/>
      <c r="TD581" s="29"/>
      <c r="TE581" s="29"/>
      <c r="TF581" s="29"/>
      <c r="TG581" s="29"/>
      <c r="TH581" s="29"/>
      <c r="TI581" s="29"/>
      <c r="TJ581" s="29"/>
      <c r="TK581" s="29"/>
      <c r="TL581" s="29"/>
      <c r="TM581" s="29"/>
      <c r="TN581" s="29"/>
      <c r="TO581" s="29"/>
      <c r="TP581" s="29"/>
      <c r="TQ581" s="29"/>
      <c r="TR581" s="29"/>
      <c r="TS581" s="29"/>
      <c r="TT581" s="29"/>
      <c r="TU581" s="29"/>
      <c r="TV581" s="29"/>
      <c r="TW581" s="29"/>
      <c r="TX581" s="29"/>
      <c r="TY581" s="29"/>
      <c r="TZ581" s="29"/>
      <c r="UA581" s="29"/>
      <c r="UB581" s="29"/>
      <c r="UC581" s="29"/>
      <c r="UD581" s="29"/>
      <c r="UE581" s="29"/>
      <c r="UF581" s="29"/>
      <c r="UG581" s="29"/>
      <c r="UH581" s="29"/>
      <c r="UI581" s="29"/>
      <c r="UJ581" s="29"/>
      <c r="UK581" s="29"/>
      <c r="UL581" s="29"/>
      <c r="UM581" s="29"/>
      <c r="UN581" s="29"/>
      <c r="UO581" s="29"/>
      <c r="UP581" s="29"/>
      <c r="UQ581" s="29"/>
      <c r="UR581" s="29"/>
      <c r="US581" s="29"/>
      <c r="UT581" s="29"/>
      <c r="UU581" s="29"/>
      <c r="UV581" s="29"/>
      <c r="UW581" s="29"/>
      <c r="UX581" s="29"/>
      <c r="UY581" s="29"/>
      <c r="UZ581" s="29"/>
      <c r="VA581" s="29"/>
      <c r="VB581" s="29"/>
      <c r="VC581" s="29"/>
      <c r="VD581" s="29"/>
      <c r="VE581" s="29"/>
      <c r="VF581" s="29"/>
      <c r="VG581" s="29"/>
      <c r="VH581" s="29"/>
      <c r="VI581" s="29"/>
      <c r="VJ581" s="29"/>
      <c r="VK581" s="29"/>
      <c r="VL581" s="29"/>
      <c r="VM581" s="29"/>
      <c r="VN581" s="29"/>
      <c r="VO581" s="29"/>
      <c r="VP581" s="29"/>
      <c r="VQ581" s="29"/>
      <c r="VR581" s="29"/>
      <c r="VS581" s="29"/>
      <c r="VT581" s="29"/>
      <c r="VU581" s="29"/>
    </row>
    <row r="582" spans="1:593" s="30" customFormat="1" ht="15.75" customHeight="1" x14ac:dyDescent="0.2">
      <c r="A582" s="25" t="s">
        <v>103</v>
      </c>
      <c r="B582" s="41" t="s">
        <v>1510</v>
      </c>
      <c r="C582" s="26" t="s">
        <v>105</v>
      </c>
      <c r="D582" s="24" t="s">
        <v>402</v>
      </c>
      <c r="E582" s="24" t="s">
        <v>1391</v>
      </c>
      <c r="F582" s="24"/>
      <c r="G582" s="24" t="s">
        <v>1392</v>
      </c>
      <c r="H582" s="24" t="s">
        <v>122</v>
      </c>
      <c r="I582" s="24">
        <v>4</v>
      </c>
      <c r="J582" s="24" t="s">
        <v>1347</v>
      </c>
      <c r="K582" s="24" t="s">
        <v>982</v>
      </c>
      <c r="L582" s="27">
        <v>999899491</v>
      </c>
      <c r="M582" s="28" t="s">
        <v>112</v>
      </c>
      <c r="N582" s="28"/>
      <c r="O582" s="27"/>
      <c r="P582" s="27"/>
      <c r="Q582" s="33">
        <f t="shared" si="41"/>
        <v>47.7</v>
      </c>
      <c r="R582" s="34">
        <f t="shared" si="42"/>
        <v>20</v>
      </c>
      <c r="S582" s="28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>
        <v>47.7</v>
      </c>
      <c r="BJ582" s="29"/>
      <c r="BK582" s="29"/>
      <c r="BL582" s="29"/>
      <c r="BM582" s="29"/>
      <c r="BN582" s="29"/>
      <c r="BO582" s="29"/>
      <c r="BP582" s="29"/>
      <c r="BQ582" s="29"/>
      <c r="BR582" s="29"/>
      <c r="BS582" s="27"/>
      <c r="BT582" s="27"/>
      <c r="BU582" s="27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</row>
    <row r="583" spans="1:593" s="30" customFormat="1" ht="15.75" customHeight="1" x14ac:dyDescent="0.2">
      <c r="A583" s="25" t="s">
        <v>103</v>
      </c>
      <c r="B583" s="41" t="s">
        <v>1510</v>
      </c>
      <c r="C583" s="26" t="s">
        <v>105</v>
      </c>
      <c r="D583" s="24" t="s">
        <v>1541</v>
      </c>
      <c r="E583" s="24" t="s">
        <v>1542</v>
      </c>
      <c r="F583" s="24"/>
      <c r="G583" s="24" t="s">
        <v>1543</v>
      </c>
      <c r="H583" s="24" t="s">
        <v>382</v>
      </c>
      <c r="I583" s="24">
        <v>3</v>
      </c>
      <c r="J583" s="24" t="s">
        <v>1544</v>
      </c>
      <c r="K583" s="24" t="s">
        <v>1545</v>
      </c>
      <c r="L583" s="27">
        <v>999848977</v>
      </c>
      <c r="M583" s="28" t="s">
        <v>112</v>
      </c>
      <c r="N583" s="28"/>
      <c r="O583" s="27"/>
      <c r="P583" s="27"/>
      <c r="Q583" s="33">
        <f t="shared" si="41"/>
        <v>46.8</v>
      </c>
      <c r="R583" s="34">
        <f t="shared" si="42"/>
        <v>21</v>
      </c>
      <c r="S583" s="28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>
        <v>46.8</v>
      </c>
      <c r="BM583" s="29"/>
      <c r="BN583" s="29"/>
      <c r="BO583" s="29"/>
      <c r="BP583" s="29"/>
      <c r="BQ583" s="29"/>
      <c r="BR583" s="29"/>
      <c r="BS583" s="27"/>
      <c r="BT583" s="27"/>
      <c r="BU583" s="27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</row>
    <row r="584" spans="1:593" s="30" customFormat="1" ht="15.75" customHeight="1" x14ac:dyDescent="0.2">
      <c r="A584" s="25" t="s">
        <v>103</v>
      </c>
      <c r="B584" s="41" t="s">
        <v>1510</v>
      </c>
      <c r="C584" s="26" t="s">
        <v>105</v>
      </c>
      <c r="D584" s="24" t="s">
        <v>1352</v>
      </c>
      <c r="E584" s="24" t="s">
        <v>1546</v>
      </c>
      <c r="F584" s="31">
        <v>37312</v>
      </c>
      <c r="G584" s="24" t="s">
        <v>121</v>
      </c>
      <c r="H584" s="24" t="s">
        <v>122</v>
      </c>
      <c r="I584" s="24">
        <v>4</v>
      </c>
      <c r="J584" s="24" t="s">
        <v>1547</v>
      </c>
      <c r="K584" s="24" t="s">
        <v>539</v>
      </c>
      <c r="L584" s="27">
        <v>999863351</v>
      </c>
      <c r="M584" s="28" t="s">
        <v>112</v>
      </c>
      <c r="N584" s="28"/>
      <c r="O584" s="27"/>
      <c r="P584" s="27"/>
      <c r="Q584" s="33">
        <f t="shared" si="41"/>
        <v>46</v>
      </c>
      <c r="R584" s="34">
        <f t="shared" si="42"/>
        <v>22</v>
      </c>
      <c r="S584" s="28"/>
      <c r="T584" s="27">
        <v>36</v>
      </c>
      <c r="U584" s="29"/>
      <c r="V584" s="29"/>
      <c r="W584" s="29"/>
      <c r="X584" s="29"/>
      <c r="Y584" s="29"/>
      <c r="Z584" s="29"/>
      <c r="AA584" s="29"/>
      <c r="AB584" s="29"/>
      <c r="AC584" s="29"/>
      <c r="AD584" s="29">
        <v>10</v>
      </c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7"/>
      <c r="BT584" s="27"/>
      <c r="BU584" s="27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</row>
    <row r="585" spans="1:593" s="30" customFormat="1" ht="15.75" customHeight="1" x14ac:dyDescent="0.2">
      <c r="A585" s="49" t="s">
        <v>103</v>
      </c>
      <c r="B585" s="41" t="s">
        <v>1510</v>
      </c>
      <c r="C585" s="50" t="s">
        <v>105</v>
      </c>
      <c r="D585" s="24" t="s">
        <v>1352</v>
      </c>
      <c r="E585" s="24" t="s">
        <v>1548</v>
      </c>
      <c r="F585" s="24"/>
      <c r="G585" s="24"/>
      <c r="H585" s="24"/>
      <c r="I585" s="24"/>
      <c r="J585" s="24"/>
      <c r="K585" s="24"/>
      <c r="L585" s="27"/>
      <c r="M585" s="28"/>
      <c r="N585" s="28"/>
      <c r="O585" s="27"/>
      <c r="P585" s="27"/>
      <c r="Q585" s="33">
        <f t="shared" si="41"/>
        <v>45.45</v>
      </c>
      <c r="R585" s="34">
        <f t="shared" si="42"/>
        <v>23</v>
      </c>
      <c r="S585" s="28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7"/>
      <c r="BT585" s="27"/>
      <c r="BU585" s="27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>
        <v>45.45</v>
      </c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  <c r="QN585" s="29"/>
      <c r="QO585" s="29"/>
      <c r="QP585" s="29"/>
      <c r="QQ585" s="29"/>
      <c r="QR585" s="29"/>
      <c r="QS585" s="29"/>
      <c r="QT585" s="29"/>
      <c r="QU585" s="29"/>
      <c r="QV585" s="29"/>
      <c r="QW585" s="29"/>
      <c r="QX585" s="29"/>
      <c r="QY585" s="29"/>
      <c r="QZ585" s="29"/>
      <c r="RA585" s="29"/>
      <c r="RB585" s="29"/>
      <c r="RC585" s="29"/>
      <c r="RD585" s="29"/>
      <c r="RE585" s="29"/>
      <c r="RF585" s="29"/>
      <c r="RG585" s="29"/>
      <c r="RH585" s="29"/>
      <c r="RI585" s="29"/>
      <c r="RJ585" s="29"/>
      <c r="RK585" s="29"/>
      <c r="RL585" s="29"/>
      <c r="RM585" s="29"/>
      <c r="RN585" s="29"/>
      <c r="RO585" s="29"/>
      <c r="RP585" s="29"/>
      <c r="RQ585" s="29"/>
      <c r="RR585" s="29"/>
      <c r="RS585" s="29"/>
      <c r="RT585" s="29"/>
      <c r="RU585" s="29"/>
      <c r="RV585" s="29"/>
      <c r="RW585" s="29"/>
      <c r="RX585" s="29"/>
      <c r="RY585" s="29"/>
      <c r="RZ585" s="29"/>
      <c r="SA585" s="29"/>
      <c r="SB585" s="29"/>
      <c r="SC585" s="29"/>
      <c r="SD585" s="29"/>
      <c r="SE585" s="29"/>
      <c r="SF585" s="29"/>
      <c r="SG585" s="29"/>
      <c r="SH585" s="29"/>
      <c r="SI585" s="29"/>
      <c r="SJ585" s="29"/>
      <c r="SK585" s="29"/>
      <c r="SL585" s="29"/>
      <c r="SM585" s="29"/>
      <c r="SN585" s="29"/>
      <c r="SO585" s="29"/>
      <c r="SP585" s="29"/>
      <c r="SQ585" s="29"/>
      <c r="SR585" s="29"/>
      <c r="SS585" s="29"/>
      <c r="ST585" s="29"/>
      <c r="SU585" s="29"/>
      <c r="SV585" s="29"/>
      <c r="SW585" s="29"/>
      <c r="SX585" s="29"/>
      <c r="SY585" s="29"/>
      <c r="SZ585" s="29"/>
      <c r="TA585" s="29"/>
      <c r="TB585" s="29"/>
      <c r="TC585" s="29"/>
      <c r="TD585" s="29"/>
      <c r="TE585" s="29"/>
      <c r="TF585" s="29"/>
      <c r="TG585" s="29"/>
      <c r="TH585" s="29"/>
      <c r="TI585" s="29"/>
      <c r="TJ585" s="29"/>
      <c r="TK585" s="29"/>
      <c r="TL585" s="29"/>
      <c r="TM585" s="29"/>
      <c r="TN585" s="29"/>
      <c r="TO585" s="29"/>
      <c r="TP585" s="29"/>
      <c r="TQ585" s="29"/>
      <c r="TR585" s="29"/>
      <c r="TS585" s="29"/>
      <c r="TT585" s="29"/>
      <c r="TU585" s="29"/>
      <c r="TV585" s="29"/>
      <c r="TW585" s="29"/>
      <c r="TX585" s="29"/>
      <c r="TY585" s="29"/>
      <c r="TZ585" s="29"/>
      <c r="UA585" s="29"/>
      <c r="UB585" s="29"/>
      <c r="UC585" s="29"/>
      <c r="UD585" s="29"/>
      <c r="UE585" s="29"/>
      <c r="UF585" s="29"/>
      <c r="UG585" s="29"/>
      <c r="UH585" s="29"/>
      <c r="UI585" s="29"/>
      <c r="UJ585" s="29"/>
      <c r="UK585" s="29"/>
      <c r="UL585" s="29"/>
      <c r="UM585" s="29"/>
      <c r="UN585" s="29"/>
      <c r="UO585" s="29"/>
      <c r="UP585" s="29"/>
      <c r="UQ585" s="29"/>
      <c r="UR585" s="29"/>
      <c r="US585" s="29"/>
      <c r="UT585" s="29"/>
      <c r="UU585" s="29"/>
      <c r="UV585" s="29"/>
      <c r="UW585" s="29"/>
      <c r="UX585" s="29"/>
      <c r="UY585" s="29"/>
      <c r="UZ585" s="29"/>
      <c r="VA585" s="29"/>
      <c r="VB585" s="29"/>
      <c r="VC585" s="29"/>
      <c r="VD585" s="29"/>
      <c r="VE585" s="29"/>
      <c r="VF585" s="29"/>
      <c r="VG585" s="29"/>
      <c r="VH585" s="29"/>
      <c r="VI585" s="29"/>
      <c r="VJ585" s="29"/>
      <c r="VK585" s="29"/>
      <c r="VL585" s="29"/>
      <c r="VM585" s="29"/>
      <c r="VN585" s="29"/>
      <c r="VO585" s="29"/>
      <c r="VP585" s="29"/>
      <c r="VQ585" s="29"/>
      <c r="VR585" s="29"/>
      <c r="VS585" s="29"/>
      <c r="VT585" s="29"/>
      <c r="VU585" s="29"/>
    </row>
    <row r="586" spans="1:593" s="30" customFormat="1" ht="15.75" customHeight="1" x14ac:dyDescent="0.2">
      <c r="A586" s="25" t="s">
        <v>103</v>
      </c>
      <c r="B586" s="41" t="s">
        <v>1510</v>
      </c>
      <c r="C586" s="26" t="s">
        <v>105</v>
      </c>
      <c r="D586" s="24" t="s">
        <v>1549</v>
      </c>
      <c r="E586" s="24" t="s">
        <v>1550</v>
      </c>
      <c r="F586" s="24"/>
      <c r="G586" s="24" t="s">
        <v>854</v>
      </c>
      <c r="H586" s="24" t="s">
        <v>351</v>
      </c>
      <c r="I586" s="25">
        <v>2</v>
      </c>
      <c r="J586" s="24" t="s">
        <v>352</v>
      </c>
      <c r="K586" s="24" t="s">
        <v>353</v>
      </c>
      <c r="L586" s="27">
        <v>999878947</v>
      </c>
      <c r="M586" s="28" t="s">
        <v>112</v>
      </c>
      <c r="N586" s="28"/>
      <c r="O586" s="27"/>
      <c r="P586" s="27"/>
      <c r="Q586" s="33">
        <f t="shared" si="41"/>
        <v>45.3</v>
      </c>
      <c r="R586" s="34">
        <f t="shared" si="42"/>
        <v>24</v>
      </c>
      <c r="S586" s="28"/>
      <c r="T586" s="27">
        <v>45.3</v>
      </c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7"/>
      <c r="BT586" s="27"/>
      <c r="BU586" s="27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</row>
    <row r="587" spans="1:593" s="30" customFormat="1" ht="15.75" customHeight="1" x14ac:dyDescent="0.2">
      <c r="A587" s="25" t="s">
        <v>103</v>
      </c>
      <c r="B587" s="41" t="s">
        <v>1510</v>
      </c>
      <c r="C587" s="26" t="s">
        <v>105</v>
      </c>
      <c r="D587" s="24" t="s">
        <v>1551</v>
      </c>
      <c r="E587" s="24" t="s">
        <v>1552</v>
      </c>
      <c r="F587" s="24"/>
      <c r="G587" s="24" t="s">
        <v>1553</v>
      </c>
      <c r="H587" s="24" t="s">
        <v>116</v>
      </c>
      <c r="I587" s="25">
        <v>2</v>
      </c>
      <c r="J587" s="24" t="s">
        <v>1554</v>
      </c>
      <c r="K587" s="24" t="s">
        <v>1298</v>
      </c>
      <c r="L587" s="27">
        <v>999025255</v>
      </c>
      <c r="M587" s="28" t="s">
        <v>112</v>
      </c>
      <c r="N587" s="28"/>
      <c r="O587" s="27"/>
      <c r="P587" s="27"/>
      <c r="Q587" s="33">
        <f t="shared" si="41"/>
        <v>45.3</v>
      </c>
      <c r="R587" s="34">
        <f t="shared" si="42"/>
        <v>24</v>
      </c>
      <c r="S587" s="28"/>
      <c r="T587" s="27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>
        <v>45.3</v>
      </c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7"/>
      <c r="BT587" s="27"/>
      <c r="BU587" s="27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</row>
    <row r="588" spans="1:593" s="30" customFormat="1" ht="15.75" customHeight="1" x14ac:dyDescent="0.2">
      <c r="A588" s="25" t="s">
        <v>103</v>
      </c>
      <c r="B588" s="41" t="s">
        <v>1510</v>
      </c>
      <c r="C588" s="26" t="s">
        <v>105</v>
      </c>
      <c r="D588" s="15" t="s">
        <v>1278</v>
      </c>
      <c r="E588" s="15" t="s">
        <v>1279</v>
      </c>
      <c r="F588" s="24"/>
      <c r="G588" s="24"/>
      <c r="H588" s="24"/>
      <c r="I588" s="25"/>
      <c r="J588" s="24"/>
      <c r="K588" s="24"/>
      <c r="L588" s="27"/>
      <c r="M588" s="28"/>
      <c r="N588" s="28"/>
      <c r="O588" s="27"/>
      <c r="P588" s="27"/>
      <c r="Q588" s="33">
        <f t="shared" si="41"/>
        <v>40.4</v>
      </c>
      <c r="R588" s="34">
        <f t="shared" si="42"/>
        <v>26</v>
      </c>
      <c r="S588" s="28"/>
      <c r="T588" s="27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7"/>
      <c r="BT588" s="27"/>
      <c r="BU588" s="27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>
        <v>40.4</v>
      </c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</row>
    <row r="589" spans="1:593" s="30" customFormat="1" ht="15.75" customHeight="1" x14ac:dyDescent="0.2">
      <c r="A589" s="49" t="s">
        <v>103</v>
      </c>
      <c r="B589" s="41" t="s">
        <v>1510</v>
      </c>
      <c r="C589" s="50" t="s">
        <v>105</v>
      </c>
      <c r="D589" s="24" t="s">
        <v>1556</v>
      </c>
      <c r="E589" s="24" t="s">
        <v>1557</v>
      </c>
      <c r="F589" s="31"/>
      <c r="G589" s="24"/>
      <c r="H589" s="24"/>
      <c r="I589" s="24"/>
      <c r="J589" s="24"/>
      <c r="K589" s="24"/>
      <c r="L589" s="27"/>
      <c r="M589" s="28"/>
      <c r="N589" s="28"/>
      <c r="O589" s="27"/>
      <c r="P589" s="27"/>
      <c r="Q589" s="33">
        <f t="shared" si="41"/>
        <v>40</v>
      </c>
      <c r="R589" s="34">
        <f t="shared" si="42"/>
        <v>27</v>
      </c>
      <c r="S589" s="28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>
        <v>40</v>
      </c>
      <c r="BL589" s="29"/>
      <c r="BM589" s="29"/>
      <c r="BN589" s="29"/>
      <c r="BO589" s="29"/>
      <c r="BP589" s="29"/>
      <c r="BQ589" s="29"/>
      <c r="BR589" s="29"/>
      <c r="BS589" s="27"/>
      <c r="BT589" s="27"/>
      <c r="BU589" s="27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  <c r="QN589" s="29"/>
      <c r="QO589" s="29"/>
      <c r="QP589" s="29"/>
      <c r="QQ589" s="29"/>
      <c r="QR589" s="29"/>
      <c r="QS589" s="29"/>
      <c r="QT589" s="29"/>
      <c r="QU589" s="29"/>
      <c r="QV589" s="29"/>
      <c r="QW589" s="29"/>
      <c r="QX589" s="29"/>
      <c r="QY589" s="29"/>
      <c r="QZ589" s="29"/>
      <c r="RA589" s="29"/>
      <c r="RB589" s="29"/>
      <c r="RC589" s="29"/>
      <c r="RD589" s="29"/>
      <c r="RE589" s="29"/>
      <c r="RF589" s="29"/>
      <c r="RG589" s="29"/>
      <c r="RH589" s="29"/>
      <c r="RI589" s="29"/>
      <c r="RJ589" s="29"/>
      <c r="RK589" s="29"/>
      <c r="RL589" s="29"/>
      <c r="RM589" s="29"/>
      <c r="RN589" s="29"/>
      <c r="RO589" s="29"/>
      <c r="RP589" s="29"/>
      <c r="RQ589" s="29"/>
      <c r="RR589" s="29"/>
      <c r="RS589" s="29"/>
      <c r="RT589" s="29"/>
      <c r="RU589" s="29"/>
      <c r="RV589" s="29"/>
      <c r="RW589" s="29"/>
      <c r="RX589" s="29"/>
      <c r="RY589" s="29"/>
      <c r="RZ589" s="29"/>
      <c r="SA589" s="29"/>
      <c r="SB589" s="29"/>
      <c r="SC589" s="29"/>
      <c r="SD589" s="29"/>
      <c r="SE589" s="29"/>
      <c r="SF589" s="29"/>
      <c r="SG589" s="29"/>
      <c r="SH589" s="29"/>
      <c r="SI589" s="29"/>
      <c r="SJ589" s="29"/>
      <c r="SK589" s="29"/>
      <c r="SL589" s="29"/>
      <c r="SM589" s="29"/>
      <c r="SN589" s="29"/>
      <c r="SO589" s="29"/>
      <c r="SP589" s="29"/>
      <c r="SQ589" s="29"/>
      <c r="SR589" s="29"/>
      <c r="SS589" s="29"/>
      <c r="ST589" s="29"/>
      <c r="SU589" s="29"/>
      <c r="SV589" s="29"/>
      <c r="SW589" s="29"/>
      <c r="SX589" s="29"/>
      <c r="SY589" s="29"/>
      <c r="SZ589" s="29"/>
      <c r="TA589" s="29"/>
      <c r="TB589" s="29"/>
      <c r="TC589" s="29"/>
      <c r="TD589" s="29"/>
      <c r="TE589" s="29"/>
      <c r="TF589" s="29"/>
      <c r="TG589" s="29"/>
      <c r="TH589" s="29"/>
      <c r="TI589" s="29"/>
      <c r="TJ589" s="29"/>
      <c r="TK589" s="29"/>
      <c r="TL589" s="29"/>
      <c r="TM589" s="29"/>
      <c r="TN589" s="29"/>
      <c r="TO589" s="29"/>
      <c r="TP589" s="29"/>
      <c r="TQ589" s="29"/>
      <c r="TR589" s="29"/>
      <c r="TS589" s="29"/>
      <c r="TT589" s="29"/>
      <c r="TU589" s="29"/>
      <c r="TV589" s="29"/>
      <c r="TW589" s="29"/>
      <c r="TX589" s="29"/>
      <c r="TY589" s="29"/>
      <c r="TZ589" s="29"/>
      <c r="UA589" s="29"/>
      <c r="UB589" s="29"/>
      <c r="UC589" s="29"/>
      <c r="UD589" s="29"/>
      <c r="UE589" s="29"/>
      <c r="UF589" s="29"/>
      <c r="UG589" s="29"/>
      <c r="UH589" s="29"/>
      <c r="UI589" s="29"/>
      <c r="UJ589" s="29"/>
      <c r="UK589" s="29"/>
      <c r="UL589" s="29"/>
      <c r="UM589" s="29"/>
      <c r="UN589" s="29"/>
      <c r="UO589" s="29"/>
      <c r="UP589" s="29"/>
      <c r="UQ589" s="29"/>
      <c r="UR589" s="29"/>
      <c r="US589" s="29"/>
      <c r="UT589" s="29"/>
      <c r="UU589" s="29"/>
      <c r="UV589" s="29"/>
      <c r="UW589" s="29"/>
      <c r="UX589" s="29"/>
      <c r="UY589" s="29"/>
      <c r="UZ589" s="29"/>
      <c r="VA589" s="29"/>
      <c r="VB589" s="29"/>
      <c r="VC589" s="29"/>
      <c r="VD589" s="29"/>
      <c r="VE589" s="29"/>
      <c r="VF589" s="29"/>
      <c r="VG589" s="29"/>
      <c r="VH589" s="29"/>
      <c r="VI589" s="29"/>
      <c r="VJ589" s="29"/>
      <c r="VK589" s="29"/>
      <c r="VL589" s="29"/>
      <c r="VM589" s="29"/>
      <c r="VN589" s="29"/>
      <c r="VO589" s="29"/>
      <c r="VP589" s="29"/>
      <c r="VQ589" s="29"/>
      <c r="VR589" s="29"/>
      <c r="VS589" s="29"/>
      <c r="VT589" s="29"/>
      <c r="VU589" s="29"/>
    </row>
    <row r="590" spans="1:593" s="30" customFormat="1" ht="15.75" customHeight="1" x14ac:dyDescent="0.2">
      <c r="A590" s="25" t="s">
        <v>103</v>
      </c>
      <c r="B590" s="41" t="s">
        <v>1510</v>
      </c>
      <c r="C590" s="26" t="s">
        <v>105</v>
      </c>
      <c r="D590" s="24" t="s">
        <v>1295</v>
      </c>
      <c r="E590" s="24" t="s">
        <v>1558</v>
      </c>
      <c r="F590" s="24"/>
      <c r="G590" s="24"/>
      <c r="H590" s="24"/>
      <c r="I590" s="24"/>
      <c r="J590" s="24"/>
      <c r="K590" s="24"/>
      <c r="L590" s="27"/>
      <c r="M590" s="28"/>
      <c r="N590" s="28"/>
      <c r="O590" s="27"/>
      <c r="P590" s="27"/>
      <c r="Q590" s="33">
        <f t="shared" si="41"/>
        <v>40</v>
      </c>
      <c r="R590" s="34">
        <f t="shared" si="42"/>
        <v>27</v>
      </c>
      <c r="S590" s="28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>
        <v>40</v>
      </c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7"/>
      <c r="BT590" s="27"/>
      <c r="BU590" s="27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  <c r="QN590" s="29"/>
      <c r="QO590" s="29"/>
      <c r="QP590" s="29"/>
      <c r="QQ590" s="29"/>
      <c r="QR590" s="29"/>
      <c r="QS590" s="29"/>
      <c r="QT590" s="29"/>
      <c r="QU590" s="29"/>
      <c r="QV590" s="29"/>
      <c r="QW590" s="29"/>
      <c r="QX590" s="29"/>
      <c r="QY590" s="29"/>
      <c r="QZ590" s="29"/>
      <c r="RA590" s="29"/>
      <c r="RB590" s="29"/>
      <c r="RC590" s="29"/>
      <c r="RD590" s="29"/>
      <c r="RE590" s="29"/>
      <c r="RF590" s="29"/>
      <c r="RG590" s="29"/>
      <c r="RH590" s="29"/>
      <c r="RI590" s="29"/>
      <c r="RJ590" s="29"/>
      <c r="RK590" s="29"/>
      <c r="RL590" s="29"/>
      <c r="RM590" s="29"/>
      <c r="RN590" s="29"/>
      <c r="RO590" s="29"/>
      <c r="RP590" s="29"/>
      <c r="RQ590" s="29"/>
      <c r="RR590" s="29"/>
      <c r="RS590" s="29"/>
      <c r="RT590" s="29"/>
      <c r="RU590" s="29"/>
      <c r="RV590" s="29"/>
      <c r="RW590" s="29"/>
      <c r="RX590" s="29"/>
      <c r="RY590" s="29"/>
      <c r="RZ590" s="29"/>
      <c r="SA590" s="29"/>
      <c r="SB590" s="29"/>
      <c r="SC590" s="29"/>
      <c r="SD590" s="29"/>
      <c r="SE590" s="29"/>
      <c r="SF590" s="29"/>
      <c r="SG590" s="29"/>
      <c r="SH590" s="29"/>
      <c r="SI590" s="29"/>
      <c r="SJ590" s="29"/>
      <c r="SK590" s="29"/>
      <c r="SL590" s="29"/>
      <c r="SM590" s="29"/>
      <c r="SN590" s="29"/>
      <c r="SO590" s="29"/>
      <c r="SP590" s="29"/>
      <c r="SQ590" s="29"/>
      <c r="SR590" s="29"/>
      <c r="SS590" s="29"/>
      <c r="ST590" s="29"/>
      <c r="SU590" s="29"/>
      <c r="SV590" s="29"/>
      <c r="SW590" s="29"/>
      <c r="SX590" s="29"/>
      <c r="SY590" s="29"/>
      <c r="SZ590" s="29"/>
      <c r="TA590" s="29"/>
      <c r="TB590" s="29"/>
      <c r="TC590" s="29"/>
      <c r="TD590" s="29"/>
      <c r="TE590" s="29"/>
      <c r="TF590" s="29"/>
      <c r="TG590" s="29"/>
      <c r="TH590" s="29"/>
      <c r="TI590" s="29"/>
      <c r="TJ590" s="29"/>
      <c r="TK590" s="29"/>
      <c r="TL590" s="29"/>
      <c r="TM590" s="29"/>
      <c r="TN590" s="29"/>
      <c r="TO590" s="29"/>
      <c r="TP590" s="29"/>
      <c r="TQ590" s="29"/>
      <c r="TR590" s="29"/>
      <c r="TS590" s="29"/>
      <c r="TT590" s="29"/>
      <c r="TU590" s="29"/>
      <c r="TV590" s="29"/>
      <c r="TW590" s="29"/>
      <c r="TX590" s="29"/>
      <c r="TY590" s="29"/>
      <c r="TZ590" s="29"/>
      <c r="UA590" s="29"/>
      <c r="UB590" s="29"/>
      <c r="UC590" s="29"/>
      <c r="UD590" s="29"/>
      <c r="UE590" s="29"/>
      <c r="UF590" s="29"/>
      <c r="UG590" s="29"/>
      <c r="UH590" s="29"/>
      <c r="UI590" s="29"/>
      <c r="UJ590" s="29"/>
      <c r="UK590" s="29"/>
      <c r="UL590" s="29"/>
      <c r="UM590" s="29"/>
      <c r="UN590" s="29"/>
      <c r="UO590" s="29"/>
      <c r="UP590" s="29"/>
      <c r="UQ590" s="29"/>
      <c r="UR590" s="29"/>
      <c r="US590" s="29"/>
      <c r="UT590" s="29"/>
      <c r="UU590" s="29"/>
      <c r="UV590" s="29"/>
      <c r="UW590" s="29"/>
      <c r="UX590" s="29"/>
      <c r="UY590" s="29"/>
      <c r="UZ590" s="29"/>
      <c r="VA590" s="29"/>
      <c r="VB590" s="29"/>
      <c r="VC590" s="29"/>
      <c r="VD590" s="29"/>
      <c r="VE590" s="29"/>
      <c r="VF590" s="29"/>
      <c r="VG590" s="29"/>
      <c r="VH590" s="29"/>
      <c r="VI590" s="29"/>
      <c r="VJ590" s="29"/>
      <c r="VK590" s="29"/>
      <c r="VL590" s="29"/>
      <c r="VM590" s="29"/>
      <c r="VN590" s="29"/>
      <c r="VO590" s="29"/>
      <c r="VP590" s="29"/>
      <c r="VQ590" s="29"/>
      <c r="VR590" s="29"/>
      <c r="VS590" s="29"/>
      <c r="VT590" s="29"/>
      <c r="VU590" s="29"/>
    </row>
    <row r="591" spans="1:593" s="30" customFormat="1" ht="15.75" customHeight="1" x14ac:dyDescent="0.2">
      <c r="A591" s="25" t="s">
        <v>103</v>
      </c>
      <c r="B591" s="41" t="s">
        <v>1510</v>
      </c>
      <c r="C591" s="26" t="s">
        <v>105</v>
      </c>
      <c r="D591" s="24" t="s">
        <v>451</v>
      </c>
      <c r="E591" s="24" t="s">
        <v>1034</v>
      </c>
      <c r="F591" s="24"/>
      <c r="G591" s="24" t="s">
        <v>734</v>
      </c>
      <c r="H591" s="24" t="s">
        <v>322</v>
      </c>
      <c r="I591" s="24">
        <v>5</v>
      </c>
      <c r="J591" s="24" t="s">
        <v>1037</v>
      </c>
      <c r="K591" s="24" t="s">
        <v>1038</v>
      </c>
      <c r="L591" s="27">
        <v>999880113</v>
      </c>
      <c r="M591" s="28" t="s">
        <v>112</v>
      </c>
      <c r="N591" s="28"/>
      <c r="O591" s="27"/>
      <c r="P591" s="27"/>
      <c r="Q591" s="33">
        <f t="shared" si="41"/>
        <v>40</v>
      </c>
      <c r="R591" s="34">
        <f t="shared" si="42"/>
        <v>27</v>
      </c>
      <c r="S591" s="28"/>
      <c r="T591" s="29"/>
      <c r="U591" s="29"/>
      <c r="V591" s="29"/>
      <c r="W591" s="27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7"/>
      <c r="BT591" s="27"/>
      <c r="BU591" s="27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>
        <v>40</v>
      </c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</row>
    <row r="592" spans="1:593" s="30" customFormat="1" ht="15.75" customHeight="1" x14ac:dyDescent="0.2">
      <c r="A592" s="25" t="s">
        <v>103</v>
      </c>
      <c r="B592" s="41" t="s">
        <v>1510</v>
      </c>
      <c r="C592" s="26" t="s">
        <v>105</v>
      </c>
      <c r="D592" s="24" t="s">
        <v>1490</v>
      </c>
      <c r="E592" s="24" t="s">
        <v>1491</v>
      </c>
      <c r="F592" s="24"/>
      <c r="G592" s="24" t="s">
        <v>309</v>
      </c>
      <c r="H592" s="24" t="s">
        <v>310</v>
      </c>
      <c r="I592" s="24">
        <v>5</v>
      </c>
      <c r="J592" s="24" t="s">
        <v>311</v>
      </c>
      <c r="K592" s="24" t="s">
        <v>312</v>
      </c>
      <c r="L592" s="27">
        <v>999859530</v>
      </c>
      <c r="M592" s="28" t="s">
        <v>112</v>
      </c>
      <c r="N592" s="28"/>
      <c r="O592" s="27"/>
      <c r="P592" s="27"/>
      <c r="Q592" s="33">
        <f t="shared" si="41"/>
        <v>37.5</v>
      </c>
      <c r="R592" s="34">
        <f t="shared" si="42"/>
        <v>30</v>
      </c>
      <c r="S592" s="28"/>
      <c r="T592" s="29"/>
      <c r="U592" s="29"/>
      <c r="V592" s="29"/>
      <c r="W592" s="27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7"/>
      <c r="BT592" s="27"/>
      <c r="BU592" s="27"/>
      <c r="BV592" s="29"/>
      <c r="BW592" s="29"/>
      <c r="BX592" s="29"/>
      <c r="BY592" s="29"/>
      <c r="BZ592" s="29"/>
      <c r="CA592" s="29">
        <v>37.5</v>
      </c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</row>
    <row r="593" spans="1:593" s="30" customFormat="1" ht="15.75" customHeight="1" x14ac:dyDescent="0.2">
      <c r="A593" s="25" t="s">
        <v>103</v>
      </c>
      <c r="B593" s="41" t="s">
        <v>1510</v>
      </c>
      <c r="C593" s="26" t="s">
        <v>105</v>
      </c>
      <c r="D593" s="15" t="s">
        <v>3811</v>
      </c>
      <c r="E593" s="15" t="s">
        <v>3389</v>
      </c>
      <c r="F593" s="24"/>
      <c r="G593" s="24"/>
      <c r="H593" s="24"/>
      <c r="I593" s="24"/>
      <c r="J593" s="24"/>
      <c r="K593" s="24"/>
      <c r="L593" s="27"/>
      <c r="M593" s="28"/>
      <c r="N593" s="28"/>
      <c r="O593" s="27"/>
      <c r="P593" s="27"/>
      <c r="Q593" s="33">
        <f t="shared" si="41"/>
        <v>30.3</v>
      </c>
      <c r="R593" s="34">
        <f t="shared" si="42"/>
        <v>31</v>
      </c>
      <c r="S593" s="28"/>
      <c r="T593" s="29"/>
      <c r="U593" s="29"/>
      <c r="V593" s="29"/>
      <c r="W593" s="27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7"/>
      <c r="BT593" s="27"/>
      <c r="BU593" s="27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>
        <v>30.3</v>
      </c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</row>
    <row r="594" spans="1:593" s="30" customFormat="1" ht="15.75" customHeight="1" x14ac:dyDescent="0.2">
      <c r="A594" s="25" t="s">
        <v>103</v>
      </c>
      <c r="B594" s="41" t="s">
        <v>1510</v>
      </c>
      <c r="C594" s="26" t="s">
        <v>105</v>
      </c>
      <c r="D594" s="24" t="s">
        <v>375</v>
      </c>
      <c r="E594" s="24" t="s">
        <v>1158</v>
      </c>
      <c r="F594" s="24"/>
      <c r="G594" s="24" t="s">
        <v>1159</v>
      </c>
      <c r="H594" s="24" t="s">
        <v>310</v>
      </c>
      <c r="I594" s="24">
        <v>5</v>
      </c>
      <c r="J594" s="24" t="s">
        <v>703</v>
      </c>
      <c r="K594" s="24"/>
      <c r="L594" s="27">
        <v>999845897</v>
      </c>
      <c r="M594" s="28" t="s">
        <v>112</v>
      </c>
      <c r="N594" s="28"/>
      <c r="O594" s="27"/>
      <c r="P594" s="27"/>
      <c r="Q594" s="33">
        <f t="shared" si="41"/>
        <v>21.2</v>
      </c>
      <c r="R594" s="34">
        <f t="shared" si="42"/>
        <v>32</v>
      </c>
      <c r="S594" s="28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>
        <v>21.2</v>
      </c>
      <c r="BK594" s="29"/>
      <c r="BL594" s="29"/>
      <c r="BM594" s="29"/>
      <c r="BN594" s="29"/>
      <c r="BO594" s="29"/>
      <c r="BP594" s="29"/>
      <c r="BQ594" s="29"/>
      <c r="BR594" s="29"/>
      <c r="BS594" s="27"/>
      <c r="BT594" s="27"/>
      <c r="BU594" s="27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  <c r="QN594" s="29"/>
      <c r="QO594" s="29"/>
      <c r="QP594" s="29"/>
      <c r="QQ594" s="29"/>
      <c r="QR594" s="29"/>
      <c r="QS594" s="29"/>
      <c r="QT594" s="29"/>
      <c r="QU594" s="29"/>
      <c r="QV594" s="29"/>
      <c r="QW594" s="29"/>
      <c r="QX594" s="29"/>
      <c r="QY594" s="29"/>
      <c r="QZ594" s="29"/>
      <c r="RA594" s="29"/>
      <c r="RB594" s="29"/>
      <c r="RC594" s="29"/>
      <c r="RD594" s="29"/>
      <c r="RE594" s="29"/>
      <c r="RF594" s="29"/>
      <c r="RG594" s="29"/>
      <c r="RH594" s="29"/>
      <c r="RI594" s="29"/>
      <c r="RJ594" s="29"/>
      <c r="RK594" s="29"/>
      <c r="RL594" s="29"/>
      <c r="RM594" s="29"/>
      <c r="RN594" s="29"/>
      <c r="RO594" s="29"/>
      <c r="RP594" s="29"/>
      <c r="RQ594" s="29"/>
      <c r="RR594" s="29"/>
      <c r="RS594" s="29"/>
      <c r="RT594" s="29"/>
      <c r="RU594" s="29"/>
      <c r="RV594" s="29"/>
      <c r="RW594" s="29"/>
      <c r="RX594" s="29"/>
      <c r="RY594" s="29"/>
      <c r="RZ594" s="29"/>
      <c r="SA594" s="29"/>
      <c r="SB594" s="29"/>
      <c r="SC594" s="29"/>
      <c r="SD594" s="29"/>
      <c r="SE594" s="29"/>
      <c r="SF594" s="29"/>
      <c r="SG594" s="29"/>
      <c r="SH594" s="29"/>
      <c r="SI594" s="29"/>
      <c r="SJ594" s="29"/>
      <c r="SK594" s="29"/>
      <c r="SL594" s="29"/>
      <c r="SM594" s="29"/>
      <c r="SN594" s="29"/>
      <c r="SO594" s="29"/>
      <c r="SP594" s="29"/>
      <c r="SQ594" s="29"/>
      <c r="SR594" s="29"/>
      <c r="SS594" s="29"/>
      <c r="ST594" s="29"/>
      <c r="SU594" s="29"/>
      <c r="SV594" s="29"/>
      <c r="SW594" s="29"/>
      <c r="SX594" s="29"/>
      <c r="SY594" s="29"/>
      <c r="SZ594" s="29"/>
      <c r="TA594" s="29"/>
      <c r="TB594" s="29"/>
      <c r="TC594" s="29"/>
      <c r="TD594" s="29"/>
      <c r="TE594" s="29"/>
      <c r="TF594" s="29"/>
      <c r="TG594" s="29"/>
      <c r="TH594" s="29"/>
      <c r="TI594" s="29"/>
      <c r="TJ594" s="29"/>
      <c r="TK594" s="29"/>
      <c r="TL594" s="29"/>
      <c r="TM594" s="29"/>
      <c r="TN594" s="29"/>
      <c r="TO594" s="29"/>
      <c r="TP594" s="29"/>
      <c r="TQ594" s="29"/>
      <c r="TR594" s="29"/>
      <c r="TS594" s="29"/>
      <c r="TT594" s="29"/>
      <c r="TU594" s="29"/>
      <c r="TV594" s="29"/>
      <c r="TW594" s="29"/>
      <c r="TX594" s="29"/>
      <c r="TY594" s="29"/>
      <c r="TZ594" s="29"/>
      <c r="UA594" s="29"/>
      <c r="UB594" s="29"/>
      <c r="UC594" s="29"/>
      <c r="UD594" s="29"/>
      <c r="UE594" s="29"/>
      <c r="UF594" s="29"/>
      <c r="UG594" s="29"/>
      <c r="UH594" s="29"/>
      <c r="UI594" s="29"/>
      <c r="UJ594" s="29"/>
      <c r="UK594" s="29"/>
      <c r="UL594" s="29"/>
      <c r="UM594" s="29"/>
      <c r="UN594" s="29"/>
      <c r="UO594" s="29"/>
      <c r="UP594" s="29"/>
      <c r="UQ594" s="29"/>
      <c r="UR594" s="29"/>
      <c r="US594" s="29"/>
      <c r="UT594" s="29"/>
      <c r="UU594" s="29"/>
      <c r="UV594" s="29"/>
      <c r="UW594" s="29"/>
      <c r="UX594" s="29"/>
      <c r="UY594" s="29"/>
      <c r="UZ594" s="29"/>
      <c r="VA594" s="29"/>
      <c r="VB594" s="29"/>
      <c r="VC594" s="29"/>
      <c r="VD594" s="29"/>
      <c r="VE594" s="29"/>
      <c r="VF594" s="29"/>
      <c r="VG594" s="29"/>
      <c r="VH594" s="29"/>
      <c r="VI594" s="29"/>
      <c r="VJ594" s="29"/>
      <c r="VK594" s="29"/>
      <c r="VL594" s="29"/>
      <c r="VM594" s="29"/>
      <c r="VN594" s="29"/>
      <c r="VO594" s="29"/>
      <c r="VP594" s="29"/>
      <c r="VQ594" s="29"/>
      <c r="VR594" s="29"/>
      <c r="VS594" s="29"/>
      <c r="VT594" s="29"/>
      <c r="VU594" s="29"/>
    </row>
    <row r="595" spans="1:593" s="30" customFormat="1" ht="15.75" customHeight="1" x14ac:dyDescent="0.2">
      <c r="A595" s="25" t="s">
        <v>103</v>
      </c>
      <c r="B595" s="41" t="s">
        <v>1510</v>
      </c>
      <c r="C595" s="26" t="s">
        <v>105</v>
      </c>
      <c r="D595" s="25" t="s">
        <v>1560</v>
      </c>
      <c r="E595" s="25" t="s">
        <v>284</v>
      </c>
      <c r="F595" s="31">
        <v>37269</v>
      </c>
      <c r="G595" s="25" t="s">
        <v>1561</v>
      </c>
      <c r="H595" s="25" t="s">
        <v>116</v>
      </c>
      <c r="I595" s="25">
        <v>2</v>
      </c>
      <c r="J595" s="25" t="s">
        <v>233</v>
      </c>
      <c r="K595" s="25" t="s">
        <v>1185</v>
      </c>
      <c r="L595" s="29">
        <v>999846535</v>
      </c>
      <c r="M595" s="29" t="s">
        <v>112</v>
      </c>
      <c r="N595" s="28"/>
      <c r="O595" s="29"/>
      <c r="P595" s="29"/>
      <c r="Q595" s="33">
        <f>20 + SUM(AO595:ED595)</f>
        <v>20</v>
      </c>
      <c r="R595" s="34">
        <f t="shared" si="42"/>
        <v>33</v>
      </c>
      <c r="S595" s="28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7"/>
      <c r="BT595" s="27"/>
      <c r="BU595" s="27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</row>
    <row r="596" spans="1:593" s="30" customFormat="1" ht="15.75" customHeight="1" x14ac:dyDescent="0.2">
      <c r="A596" s="25" t="s">
        <v>103</v>
      </c>
      <c r="B596" s="41" t="s">
        <v>1510</v>
      </c>
      <c r="C596" s="26" t="s">
        <v>105</v>
      </c>
      <c r="D596" s="24" t="s">
        <v>1271</v>
      </c>
      <c r="E596" s="24" t="s">
        <v>948</v>
      </c>
      <c r="F596" s="31">
        <v>37385</v>
      </c>
      <c r="G596" s="24" t="s">
        <v>1206</v>
      </c>
      <c r="H596" s="24" t="s">
        <v>109</v>
      </c>
      <c r="I596" s="24">
        <v>6</v>
      </c>
      <c r="J596" s="24" t="s">
        <v>525</v>
      </c>
      <c r="K596" s="24" t="s">
        <v>163</v>
      </c>
      <c r="L596" s="27">
        <v>999879931</v>
      </c>
      <c r="M596" s="28" t="s">
        <v>112</v>
      </c>
      <c r="N596" s="28"/>
      <c r="O596" s="27"/>
      <c r="P596" s="27"/>
      <c r="Q596" s="33">
        <f>15.3 + SUM(AO596:ED596)</f>
        <v>15.3</v>
      </c>
      <c r="R596" s="34">
        <f t="shared" si="42"/>
        <v>34</v>
      </c>
      <c r="S596" s="28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7"/>
      <c r="BT596" s="27"/>
      <c r="BU596" s="27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  <c r="QN596" s="29"/>
      <c r="QO596" s="29"/>
      <c r="QP596" s="29"/>
      <c r="QQ596" s="29"/>
      <c r="QR596" s="29"/>
      <c r="QS596" s="29"/>
      <c r="QT596" s="29"/>
      <c r="QU596" s="29"/>
      <c r="QV596" s="29"/>
      <c r="QW596" s="29"/>
      <c r="QX596" s="29"/>
      <c r="QY596" s="29"/>
      <c r="QZ596" s="29"/>
      <c r="RA596" s="29"/>
      <c r="RB596" s="29"/>
      <c r="RC596" s="29"/>
      <c r="RD596" s="29"/>
      <c r="RE596" s="29"/>
      <c r="RF596" s="29"/>
      <c r="RG596" s="29"/>
      <c r="RH596" s="29"/>
      <c r="RI596" s="29"/>
      <c r="RJ596" s="29"/>
      <c r="RK596" s="29"/>
      <c r="RL596" s="29"/>
      <c r="RM596" s="29"/>
      <c r="RN596" s="29"/>
      <c r="RO596" s="29"/>
      <c r="RP596" s="29"/>
      <c r="RQ596" s="29"/>
      <c r="RR596" s="29"/>
      <c r="RS596" s="29"/>
      <c r="RT596" s="29"/>
      <c r="RU596" s="29"/>
      <c r="RV596" s="29"/>
      <c r="RW596" s="29"/>
      <c r="RX596" s="29"/>
      <c r="RY596" s="29"/>
      <c r="RZ596" s="29"/>
      <c r="SA596" s="29"/>
      <c r="SB596" s="29"/>
      <c r="SC596" s="29"/>
      <c r="SD596" s="29"/>
      <c r="SE596" s="29"/>
      <c r="SF596" s="29"/>
      <c r="SG596" s="29"/>
      <c r="SH596" s="29"/>
      <c r="SI596" s="29"/>
      <c r="SJ596" s="29"/>
      <c r="SK596" s="29"/>
      <c r="SL596" s="29"/>
      <c r="SM596" s="29"/>
      <c r="SN596" s="29"/>
      <c r="SO596" s="29"/>
      <c r="SP596" s="29"/>
      <c r="SQ596" s="29"/>
      <c r="SR596" s="29"/>
      <c r="SS596" s="29"/>
      <c r="ST596" s="29"/>
      <c r="SU596" s="29"/>
      <c r="SV596" s="29"/>
      <c r="SW596" s="29"/>
      <c r="SX596" s="29"/>
      <c r="SY596" s="29"/>
      <c r="SZ596" s="29"/>
      <c r="TA596" s="29"/>
      <c r="TB596" s="29"/>
      <c r="TC596" s="29"/>
      <c r="TD596" s="29"/>
      <c r="TE596" s="29"/>
      <c r="TF596" s="29"/>
      <c r="TG596" s="29"/>
      <c r="TH596" s="29"/>
      <c r="TI596" s="29"/>
      <c r="TJ596" s="29"/>
      <c r="TK596" s="29"/>
      <c r="TL596" s="29"/>
      <c r="TM596" s="29"/>
      <c r="TN596" s="29"/>
      <c r="TO596" s="29"/>
      <c r="TP596" s="29"/>
      <c r="TQ596" s="29"/>
      <c r="TR596" s="29"/>
      <c r="TS596" s="29"/>
      <c r="TT596" s="29"/>
      <c r="TU596" s="29"/>
      <c r="TV596" s="29"/>
      <c r="TW596" s="29"/>
      <c r="TX596" s="29"/>
      <c r="TY596" s="29"/>
      <c r="TZ596" s="29"/>
      <c r="UA596" s="29"/>
      <c r="UB596" s="29"/>
      <c r="UC596" s="29"/>
      <c r="UD596" s="29"/>
      <c r="UE596" s="29"/>
      <c r="UF596" s="29"/>
      <c r="UG596" s="29"/>
      <c r="UH596" s="29"/>
      <c r="UI596" s="29"/>
      <c r="UJ596" s="29"/>
      <c r="UK596" s="29"/>
      <c r="UL596" s="29"/>
      <c r="UM596" s="29"/>
      <c r="UN596" s="29"/>
      <c r="UO596" s="29"/>
      <c r="UP596" s="29"/>
      <c r="UQ596" s="29"/>
      <c r="UR596" s="29"/>
      <c r="US596" s="29"/>
      <c r="UT596" s="29"/>
      <c r="UU596" s="29"/>
      <c r="UV596" s="29"/>
      <c r="UW596" s="29"/>
      <c r="UX596" s="29"/>
      <c r="UY596" s="29"/>
      <c r="UZ596" s="29"/>
      <c r="VA596" s="29"/>
      <c r="VB596" s="29"/>
      <c r="VC596" s="29"/>
      <c r="VD596" s="29"/>
      <c r="VE596" s="29"/>
      <c r="VF596" s="29"/>
      <c r="VG596" s="29"/>
      <c r="VH596" s="29"/>
      <c r="VI596" s="29"/>
      <c r="VJ596" s="29"/>
      <c r="VK596" s="29"/>
      <c r="VL596" s="29"/>
      <c r="VM596" s="29"/>
      <c r="VN596" s="29"/>
      <c r="VO596" s="29"/>
      <c r="VP596" s="29"/>
      <c r="VQ596" s="29"/>
      <c r="VR596" s="29"/>
      <c r="VS596" s="29"/>
      <c r="VT596" s="29"/>
      <c r="VU596" s="29"/>
    </row>
    <row r="597" spans="1:593" s="30" customFormat="1" ht="15.75" customHeight="1" x14ac:dyDescent="0.2">
      <c r="A597" s="25" t="s">
        <v>103</v>
      </c>
      <c r="B597" s="41" t="s">
        <v>1510</v>
      </c>
      <c r="C597" s="26" t="s">
        <v>105</v>
      </c>
      <c r="D597" s="24" t="s">
        <v>1562</v>
      </c>
      <c r="E597" s="24" t="s">
        <v>1563</v>
      </c>
      <c r="F597" s="31">
        <v>37619</v>
      </c>
      <c r="G597" s="24" t="s">
        <v>1006</v>
      </c>
      <c r="H597" s="24" t="s">
        <v>1007</v>
      </c>
      <c r="I597" s="24">
        <v>1</v>
      </c>
      <c r="J597" s="24" t="s">
        <v>895</v>
      </c>
      <c r="K597" s="24" t="s">
        <v>896</v>
      </c>
      <c r="L597" s="27">
        <v>999885557</v>
      </c>
      <c r="M597" s="28" t="s">
        <v>112</v>
      </c>
      <c r="N597" s="28"/>
      <c r="O597" s="27"/>
      <c r="P597" s="27"/>
      <c r="Q597" s="33">
        <f t="shared" ref="Q597:Q630" si="43">SUM(T597:ED597)</f>
        <v>15.3</v>
      </c>
      <c r="R597" s="34">
        <f t="shared" si="42"/>
        <v>34</v>
      </c>
      <c r="S597" s="28"/>
      <c r="T597" s="27">
        <v>15.3</v>
      </c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7"/>
      <c r="BT597" s="27"/>
      <c r="BU597" s="27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</row>
    <row r="598" spans="1:593" s="30" customFormat="1" ht="15.75" hidden="1" customHeight="1" x14ac:dyDescent="0.2">
      <c r="A598" s="25" t="s">
        <v>103</v>
      </c>
      <c r="B598" s="41" t="s">
        <v>1510</v>
      </c>
      <c r="C598" s="26" t="s">
        <v>105</v>
      </c>
      <c r="D598" s="24" t="s">
        <v>1564</v>
      </c>
      <c r="E598" s="24" t="s">
        <v>1565</v>
      </c>
      <c r="F598" s="24"/>
      <c r="G598" s="24" t="s">
        <v>1566</v>
      </c>
      <c r="H598" s="24" t="s">
        <v>139</v>
      </c>
      <c r="I598" s="24">
        <v>8</v>
      </c>
      <c r="J598" s="24" t="s">
        <v>1567</v>
      </c>
      <c r="K598" s="24" t="s">
        <v>1568</v>
      </c>
      <c r="L598" s="27">
        <v>999896376</v>
      </c>
      <c r="M598" s="28" t="s">
        <v>112</v>
      </c>
      <c r="N598" s="28"/>
      <c r="O598" s="27"/>
      <c r="P598" s="27"/>
      <c r="Q598" s="33">
        <f t="shared" si="43"/>
        <v>0</v>
      </c>
      <c r="R598" s="34">
        <f t="shared" ref="R598:R628" si="44">RANK(Q598,$Q$563:$Q$630)</f>
        <v>36</v>
      </c>
      <c r="S598" s="28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7"/>
      <c r="BT598" s="27"/>
      <c r="BU598" s="27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  <c r="QN598" s="29"/>
      <c r="QO598" s="29"/>
      <c r="QP598" s="29"/>
      <c r="QQ598" s="29"/>
      <c r="QR598" s="29"/>
      <c r="QS598" s="29"/>
      <c r="QT598" s="29"/>
      <c r="QU598" s="29"/>
      <c r="QV598" s="29"/>
      <c r="QW598" s="29"/>
      <c r="QX598" s="29"/>
      <c r="QY598" s="29"/>
      <c r="QZ598" s="29"/>
      <c r="RA598" s="29"/>
      <c r="RB598" s="29"/>
      <c r="RC598" s="29"/>
      <c r="RD598" s="29"/>
      <c r="RE598" s="29"/>
      <c r="RF598" s="29"/>
      <c r="RG598" s="29"/>
      <c r="RH598" s="29"/>
      <c r="RI598" s="29"/>
      <c r="RJ598" s="29"/>
      <c r="RK598" s="29"/>
      <c r="RL598" s="29"/>
      <c r="RM598" s="29"/>
      <c r="RN598" s="29"/>
      <c r="RO598" s="29"/>
      <c r="RP598" s="29"/>
      <c r="RQ598" s="29"/>
      <c r="RR598" s="29"/>
      <c r="RS598" s="29"/>
      <c r="RT598" s="29"/>
      <c r="RU598" s="29"/>
      <c r="RV598" s="29"/>
      <c r="RW598" s="29"/>
      <c r="RX598" s="29"/>
      <c r="RY598" s="29"/>
      <c r="RZ598" s="29"/>
      <c r="SA598" s="29"/>
      <c r="SB598" s="29"/>
      <c r="SC598" s="29"/>
      <c r="SD598" s="29"/>
      <c r="SE598" s="29"/>
      <c r="SF598" s="29"/>
      <c r="SG598" s="29"/>
      <c r="SH598" s="29"/>
      <c r="SI598" s="29"/>
      <c r="SJ598" s="29"/>
      <c r="SK598" s="29"/>
      <c r="SL598" s="29"/>
      <c r="SM598" s="29"/>
      <c r="SN598" s="29"/>
      <c r="SO598" s="29"/>
      <c r="SP598" s="29"/>
      <c r="SQ598" s="29"/>
      <c r="SR598" s="29"/>
      <c r="SS598" s="29"/>
      <c r="ST598" s="29"/>
      <c r="SU598" s="29"/>
      <c r="SV598" s="29"/>
      <c r="SW598" s="29"/>
      <c r="SX598" s="29"/>
      <c r="SY598" s="29"/>
      <c r="SZ598" s="29"/>
      <c r="TA598" s="29"/>
      <c r="TB598" s="29"/>
      <c r="TC598" s="29"/>
      <c r="TD598" s="29"/>
      <c r="TE598" s="29"/>
      <c r="TF598" s="29"/>
      <c r="TG598" s="29"/>
      <c r="TH598" s="29"/>
      <c r="TI598" s="29"/>
      <c r="TJ598" s="29"/>
      <c r="TK598" s="29"/>
      <c r="TL598" s="29"/>
      <c r="TM598" s="29"/>
      <c r="TN598" s="29"/>
      <c r="TO598" s="29"/>
      <c r="TP598" s="29"/>
      <c r="TQ598" s="29"/>
      <c r="TR598" s="29"/>
      <c r="TS598" s="29"/>
      <c r="TT598" s="29"/>
      <c r="TU598" s="29"/>
      <c r="TV598" s="29"/>
      <c r="TW598" s="29"/>
      <c r="TX598" s="29"/>
      <c r="TY598" s="29"/>
      <c r="TZ598" s="29"/>
      <c r="UA598" s="29"/>
      <c r="UB598" s="29"/>
      <c r="UC598" s="29"/>
      <c r="UD598" s="29"/>
      <c r="UE598" s="29"/>
      <c r="UF598" s="29"/>
      <c r="UG598" s="29"/>
      <c r="UH598" s="29"/>
      <c r="UI598" s="29"/>
      <c r="UJ598" s="29"/>
      <c r="UK598" s="29"/>
      <c r="UL598" s="29"/>
      <c r="UM598" s="29"/>
      <c r="UN598" s="29"/>
      <c r="UO598" s="29"/>
      <c r="UP598" s="29"/>
      <c r="UQ598" s="29"/>
      <c r="UR598" s="29"/>
      <c r="US598" s="29"/>
      <c r="UT598" s="29"/>
      <c r="UU598" s="29"/>
      <c r="UV598" s="29"/>
      <c r="UW598" s="29"/>
      <c r="UX598" s="29"/>
      <c r="UY598" s="29"/>
      <c r="UZ598" s="29"/>
      <c r="VA598" s="29"/>
      <c r="VB598" s="29"/>
      <c r="VC598" s="29"/>
      <c r="VD598" s="29"/>
      <c r="VE598" s="29"/>
      <c r="VF598" s="29"/>
      <c r="VG598" s="29"/>
      <c r="VH598" s="29"/>
      <c r="VI598" s="29"/>
      <c r="VJ598" s="29"/>
      <c r="VK598" s="29"/>
      <c r="VL598" s="29"/>
      <c r="VM598" s="29"/>
      <c r="VN598" s="29"/>
      <c r="VO598" s="29"/>
      <c r="VP598" s="29"/>
      <c r="VQ598" s="29"/>
      <c r="VR598" s="29"/>
      <c r="VS598" s="29"/>
      <c r="VT598" s="29"/>
      <c r="VU598" s="29"/>
    </row>
    <row r="599" spans="1:593" s="30" customFormat="1" ht="15.75" hidden="1" customHeight="1" x14ac:dyDescent="0.2">
      <c r="A599" s="25" t="s">
        <v>103</v>
      </c>
      <c r="B599" s="41" t="s">
        <v>1510</v>
      </c>
      <c r="C599" s="26" t="s">
        <v>105</v>
      </c>
      <c r="D599" s="24" t="s">
        <v>1295</v>
      </c>
      <c r="E599" s="24" t="s">
        <v>1569</v>
      </c>
      <c r="F599" s="24"/>
      <c r="G599" s="24" t="s">
        <v>1532</v>
      </c>
      <c r="H599" s="24" t="s">
        <v>310</v>
      </c>
      <c r="I599" s="24">
        <v>5</v>
      </c>
      <c r="J599" s="24" t="s">
        <v>1533</v>
      </c>
      <c r="K599" s="24" t="s">
        <v>1534</v>
      </c>
      <c r="L599" s="27">
        <v>999881613</v>
      </c>
      <c r="M599" s="28" t="s">
        <v>112</v>
      </c>
      <c r="N599" s="28"/>
      <c r="O599" s="27"/>
      <c r="P599" s="27"/>
      <c r="Q599" s="33">
        <f t="shared" si="43"/>
        <v>0</v>
      </c>
      <c r="R599" s="34">
        <f t="shared" si="44"/>
        <v>36</v>
      </c>
      <c r="S599" s="28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7"/>
      <c r="BT599" s="27"/>
      <c r="BU599" s="27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  <c r="QN599" s="29"/>
      <c r="QO599" s="29"/>
      <c r="QP599" s="29"/>
      <c r="QQ599" s="29"/>
      <c r="QR599" s="29"/>
      <c r="QS599" s="29"/>
      <c r="QT599" s="29"/>
      <c r="QU599" s="29"/>
      <c r="QV599" s="29"/>
      <c r="QW599" s="29"/>
      <c r="QX599" s="29"/>
      <c r="QY599" s="29"/>
      <c r="QZ599" s="29"/>
      <c r="RA599" s="29"/>
      <c r="RB599" s="29"/>
      <c r="RC599" s="29"/>
      <c r="RD599" s="29"/>
      <c r="RE599" s="29"/>
      <c r="RF599" s="29"/>
      <c r="RG599" s="29"/>
      <c r="RH599" s="29"/>
      <c r="RI599" s="29"/>
      <c r="RJ599" s="29"/>
      <c r="RK599" s="29"/>
      <c r="RL599" s="29"/>
      <c r="RM599" s="29"/>
      <c r="RN599" s="29"/>
      <c r="RO599" s="29"/>
      <c r="RP599" s="29"/>
      <c r="RQ599" s="29"/>
      <c r="RR599" s="29"/>
      <c r="RS599" s="29"/>
      <c r="RT599" s="29"/>
      <c r="RU599" s="29"/>
      <c r="RV599" s="29"/>
      <c r="RW599" s="29"/>
      <c r="RX599" s="29"/>
      <c r="RY599" s="29"/>
      <c r="RZ599" s="29"/>
      <c r="SA599" s="29"/>
      <c r="SB599" s="29"/>
      <c r="SC599" s="29"/>
      <c r="SD599" s="29"/>
      <c r="SE599" s="29"/>
      <c r="SF599" s="29"/>
      <c r="SG599" s="29"/>
      <c r="SH599" s="29"/>
      <c r="SI599" s="29"/>
      <c r="SJ599" s="29"/>
      <c r="SK599" s="29"/>
      <c r="SL599" s="29"/>
      <c r="SM599" s="29"/>
      <c r="SN599" s="29"/>
      <c r="SO599" s="29"/>
      <c r="SP599" s="29"/>
      <c r="SQ599" s="29"/>
      <c r="SR599" s="29"/>
      <c r="SS599" s="29"/>
      <c r="ST599" s="29"/>
      <c r="SU599" s="29"/>
      <c r="SV599" s="29"/>
      <c r="SW599" s="29"/>
      <c r="SX599" s="29"/>
      <c r="SY599" s="29"/>
      <c r="SZ599" s="29"/>
      <c r="TA599" s="29"/>
      <c r="TB599" s="29"/>
      <c r="TC599" s="29"/>
      <c r="TD599" s="29"/>
      <c r="TE599" s="29"/>
      <c r="TF599" s="29"/>
      <c r="TG599" s="29"/>
      <c r="TH599" s="29"/>
      <c r="TI599" s="29"/>
      <c r="TJ599" s="29"/>
      <c r="TK599" s="29"/>
      <c r="TL599" s="29"/>
      <c r="TM599" s="29"/>
      <c r="TN599" s="29"/>
      <c r="TO599" s="29"/>
      <c r="TP599" s="29"/>
      <c r="TQ599" s="29"/>
      <c r="TR599" s="29"/>
      <c r="TS599" s="29"/>
      <c r="TT599" s="29"/>
      <c r="TU599" s="29"/>
      <c r="TV599" s="29"/>
      <c r="TW599" s="29"/>
      <c r="TX599" s="29"/>
      <c r="TY599" s="29"/>
      <c r="TZ599" s="29"/>
      <c r="UA599" s="29"/>
      <c r="UB599" s="29"/>
      <c r="UC599" s="29"/>
      <c r="UD599" s="29"/>
      <c r="UE599" s="29"/>
      <c r="UF599" s="29"/>
      <c r="UG599" s="29"/>
      <c r="UH599" s="29"/>
      <c r="UI599" s="29"/>
      <c r="UJ599" s="29"/>
      <c r="UK599" s="29"/>
      <c r="UL599" s="29"/>
      <c r="UM599" s="29"/>
      <c r="UN599" s="29"/>
      <c r="UO599" s="29"/>
      <c r="UP599" s="29"/>
      <c r="UQ599" s="29"/>
      <c r="UR599" s="29"/>
      <c r="US599" s="29"/>
      <c r="UT599" s="29"/>
      <c r="UU599" s="29"/>
      <c r="UV599" s="29"/>
      <c r="UW599" s="29"/>
      <c r="UX599" s="29"/>
      <c r="UY599" s="29"/>
      <c r="UZ599" s="29"/>
      <c r="VA599" s="29"/>
      <c r="VB599" s="29"/>
      <c r="VC599" s="29"/>
      <c r="VD599" s="29"/>
      <c r="VE599" s="29"/>
      <c r="VF599" s="29"/>
      <c r="VG599" s="29"/>
      <c r="VH599" s="29"/>
      <c r="VI599" s="29"/>
      <c r="VJ599" s="29"/>
      <c r="VK599" s="29"/>
      <c r="VL599" s="29"/>
      <c r="VM599" s="29"/>
      <c r="VN599" s="29"/>
      <c r="VO599" s="29"/>
      <c r="VP599" s="29"/>
      <c r="VQ599" s="29"/>
      <c r="VR599" s="29"/>
      <c r="VS599" s="29"/>
      <c r="VT599" s="29"/>
      <c r="VU599" s="29"/>
    </row>
    <row r="600" spans="1:593" s="30" customFormat="1" ht="15.75" hidden="1" customHeight="1" x14ac:dyDescent="0.2">
      <c r="A600" s="25" t="s">
        <v>103</v>
      </c>
      <c r="B600" s="41" t="s">
        <v>1510</v>
      </c>
      <c r="C600" s="26" t="s">
        <v>105</v>
      </c>
      <c r="D600" s="24" t="s">
        <v>1423</v>
      </c>
      <c r="E600" s="24" t="s">
        <v>1424</v>
      </c>
      <c r="F600" s="24"/>
      <c r="G600" s="24" t="s">
        <v>1425</v>
      </c>
      <c r="H600" s="24" t="s">
        <v>1074</v>
      </c>
      <c r="I600" s="24">
        <v>3</v>
      </c>
      <c r="J600" s="24" t="s">
        <v>1426</v>
      </c>
      <c r="K600" s="24" t="s">
        <v>1427</v>
      </c>
      <c r="L600" s="27">
        <v>999898569</v>
      </c>
      <c r="M600" s="28" t="s">
        <v>112</v>
      </c>
      <c r="N600" s="28"/>
      <c r="O600" s="27"/>
      <c r="P600" s="27"/>
      <c r="Q600" s="33">
        <f t="shared" si="43"/>
        <v>0</v>
      </c>
      <c r="R600" s="34">
        <f t="shared" si="44"/>
        <v>36</v>
      </c>
      <c r="S600" s="28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7"/>
      <c r="BT600" s="27"/>
      <c r="BU600" s="27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  <c r="QN600" s="29"/>
      <c r="QO600" s="29"/>
      <c r="QP600" s="29"/>
      <c r="QQ600" s="29"/>
      <c r="QR600" s="29"/>
      <c r="QS600" s="29"/>
      <c r="QT600" s="29"/>
      <c r="QU600" s="29"/>
      <c r="QV600" s="29"/>
      <c r="QW600" s="29"/>
      <c r="QX600" s="29"/>
      <c r="QY600" s="29"/>
      <c r="QZ600" s="29"/>
      <c r="RA600" s="29"/>
      <c r="RB600" s="29"/>
      <c r="RC600" s="29"/>
      <c r="RD600" s="29"/>
      <c r="RE600" s="29"/>
      <c r="RF600" s="29"/>
      <c r="RG600" s="29"/>
      <c r="RH600" s="29"/>
      <c r="RI600" s="29"/>
      <c r="RJ600" s="29"/>
      <c r="RK600" s="29"/>
      <c r="RL600" s="29"/>
      <c r="RM600" s="29"/>
      <c r="RN600" s="29"/>
      <c r="RO600" s="29"/>
      <c r="RP600" s="29"/>
      <c r="RQ600" s="29"/>
      <c r="RR600" s="29"/>
      <c r="RS600" s="29"/>
      <c r="RT600" s="29"/>
      <c r="RU600" s="29"/>
      <c r="RV600" s="29"/>
      <c r="RW600" s="29"/>
      <c r="RX600" s="29"/>
      <c r="RY600" s="29"/>
      <c r="RZ600" s="29"/>
      <c r="SA600" s="29"/>
      <c r="SB600" s="29"/>
      <c r="SC600" s="29"/>
      <c r="SD600" s="29"/>
      <c r="SE600" s="29"/>
      <c r="SF600" s="29"/>
      <c r="SG600" s="29"/>
      <c r="SH600" s="29"/>
      <c r="SI600" s="29"/>
      <c r="SJ600" s="29"/>
      <c r="SK600" s="29"/>
      <c r="SL600" s="29"/>
      <c r="SM600" s="29"/>
      <c r="SN600" s="29"/>
      <c r="SO600" s="29"/>
      <c r="SP600" s="29"/>
      <c r="SQ600" s="29"/>
      <c r="SR600" s="29"/>
      <c r="SS600" s="29"/>
      <c r="ST600" s="29"/>
      <c r="SU600" s="29"/>
      <c r="SV600" s="29"/>
      <c r="SW600" s="29"/>
      <c r="SX600" s="29"/>
      <c r="SY600" s="29"/>
      <c r="SZ600" s="29"/>
      <c r="TA600" s="29"/>
      <c r="TB600" s="29"/>
      <c r="TC600" s="29"/>
      <c r="TD600" s="29"/>
      <c r="TE600" s="29"/>
      <c r="TF600" s="29"/>
      <c r="TG600" s="29"/>
      <c r="TH600" s="29"/>
      <c r="TI600" s="29"/>
      <c r="TJ600" s="29"/>
      <c r="TK600" s="29"/>
      <c r="TL600" s="29"/>
      <c r="TM600" s="29"/>
      <c r="TN600" s="29"/>
      <c r="TO600" s="29"/>
      <c r="TP600" s="29"/>
      <c r="TQ600" s="29"/>
      <c r="TR600" s="29"/>
      <c r="TS600" s="29"/>
      <c r="TT600" s="29"/>
      <c r="TU600" s="29"/>
      <c r="TV600" s="29"/>
      <c r="TW600" s="29"/>
      <c r="TX600" s="29"/>
      <c r="TY600" s="29"/>
      <c r="TZ600" s="29"/>
      <c r="UA600" s="29"/>
      <c r="UB600" s="29"/>
      <c r="UC600" s="29"/>
      <c r="UD600" s="29"/>
      <c r="UE600" s="29"/>
      <c r="UF600" s="29"/>
      <c r="UG600" s="29"/>
      <c r="UH600" s="29"/>
      <c r="UI600" s="29"/>
      <c r="UJ600" s="29"/>
      <c r="UK600" s="29"/>
      <c r="UL600" s="29"/>
      <c r="UM600" s="29"/>
      <c r="UN600" s="29"/>
      <c r="UO600" s="29"/>
      <c r="UP600" s="29"/>
      <c r="UQ600" s="29"/>
      <c r="UR600" s="29"/>
      <c r="US600" s="29"/>
      <c r="UT600" s="29"/>
      <c r="UU600" s="29"/>
      <c r="UV600" s="29"/>
      <c r="UW600" s="29"/>
      <c r="UX600" s="29"/>
      <c r="UY600" s="29"/>
      <c r="UZ600" s="29"/>
      <c r="VA600" s="29"/>
      <c r="VB600" s="29"/>
      <c r="VC600" s="29"/>
      <c r="VD600" s="29"/>
      <c r="VE600" s="29"/>
      <c r="VF600" s="29"/>
      <c r="VG600" s="29"/>
      <c r="VH600" s="29"/>
      <c r="VI600" s="29"/>
      <c r="VJ600" s="29"/>
      <c r="VK600" s="29"/>
      <c r="VL600" s="29"/>
      <c r="VM600" s="29"/>
      <c r="VN600" s="29"/>
      <c r="VO600" s="29"/>
      <c r="VP600" s="29"/>
      <c r="VQ600" s="29"/>
      <c r="VR600" s="29"/>
      <c r="VS600" s="29"/>
      <c r="VT600" s="29"/>
      <c r="VU600" s="29"/>
    </row>
    <row r="601" spans="1:593" s="30" customFormat="1" ht="15.75" hidden="1" customHeight="1" x14ac:dyDescent="0.2">
      <c r="A601" s="25" t="s">
        <v>103</v>
      </c>
      <c r="B601" s="41" t="s">
        <v>1510</v>
      </c>
      <c r="C601" s="26" t="s">
        <v>105</v>
      </c>
      <c r="D601" s="24" t="s">
        <v>975</v>
      </c>
      <c r="E601" s="24" t="s">
        <v>1570</v>
      </c>
      <c r="F601" s="31">
        <v>37498</v>
      </c>
      <c r="G601" s="24" t="s">
        <v>1571</v>
      </c>
      <c r="H601" s="24" t="s">
        <v>122</v>
      </c>
      <c r="I601" s="24">
        <v>4</v>
      </c>
      <c r="J601" s="24" t="s">
        <v>1572</v>
      </c>
      <c r="K601" s="24" t="s">
        <v>1573</v>
      </c>
      <c r="L601" s="27">
        <v>999890503</v>
      </c>
      <c r="M601" s="28" t="s">
        <v>112</v>
      </c>
      <c r="N601" s="28"/>
      <c r="O601" s="27"/>
      <c r="P601" s="27"/>
      <c r="Q601" s="33">
        <f t="shared" si="43"/>
        <v>0</v>
      </c>
      <c r="R601" s="34">
        <f t="shared" si="44"/>
        <v>36</v>
      </c>
      <c r="S601" s="28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7"/>
      <c r="BT601" s="27"/>
      <c r="BU601" s="27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  <c r="QN601" s="29"/>
      <c r="QO601" s="29"/>
      <c r="QP601" s="29"/>
      <c r="QQ601" s="29"/>
      <c r="QR601" s="29"/>
      <c r="QS601" s="29"/>
      <c r="QT601" s="29"/>
      <c r="QU601" s="29"/>
      <c r="QV601" s="29"/>
      <c r="QW601" s="29"/>
      <c r="QX601" s="29"/>
      <c r="QY601" s="29"/>
      <c r="QZ601" s="29"/>
      <c r="RA601" s="29"/>
      <c r="RB601" s="29"/>
      <c r="RC601" s="29"/>
      <c r="RD601" s="29"/>
      <c r="RE601" s="29"/>
      <c r="RF601" s="29"/>
      <c r="RG601" s="29"/>
      <c r="RH601" s="29"/>
      <c r="RI601" s="29"/>
      <c r="RJ601" s="29"/>
      <c r="RK601" s="29"/>
      <c r="RL601" s="29"/>
      <c r="RM601" s="29"/>
      <c r="RN601" s="29"/>
      <c r="RO601" s="29"/>
      <c r="RP601" s="29"/>
      <c r="RQ601" s="29"/>
      <c r="RR601" s="29"/>
      <c r="RS601" s="29"/>
      <c r="RT601" s="29"/>
      <c r="RU601" s="29"/>
      <c r="RV601" s="29"/>
      <c r="RW601" s="29"/>
      <c r="RX601" s="29"/>
      <c r="RY601" s="29"/>
      <c r="RZ601" s="29"/>
      <c r="SA601" s="29"/>
      <c r="SB601" s="29"/>
      <c r="SC601" s="29"/>
      <c r="SD601" s="29"/>
      <c r="SE601" s="29"/>
      <c r="SF601" s="29"/>
      <c r="SG601" s="29"/>
      <c r="SH601" s="29"/>
      <c r="SI601" s="29"/>
      <c r="SJ601" s="29"/>
      <c r="SK601" s="29"/>
      <c r="SL601" s="29"/>
      <c r="SM601" s="29"/>
      <c r="SN601" s="29"/>
      <c r="SO601" s="29"/>
      <c r="SP601" s="29"/>
      <c r="SQ601" s="29"/>
      <c r="SR601" s="29"/>
      <c r="SS601" s="29"/>
      <c r="ST601" s="29"/>
      <c r="SU601" s="29"/>
      <c r="SV601" s="29"/>
      <c r="SW601" s="29"/>
      <c r="SX601" s="29"/>
      <c r="SY601" s="29"/>
      <c r="SZ601" s="29"/>
      <c r="TA601" s="29"/>
      <c r="TB601" s="29"/>
      <c r="TC601" s="29"/>
      <c r="TD601" s="29"/>
      <c r="TE601" s="29"/>
      <c r="TF601" s="29"/>
      <c r="TG601" s="29"/>
      <c r="TH601" s="29"/>
      <c r="TI601" s="29"/>
      <c r="TJ601" s="29"/>
      <c r="TK601" s="29"/>
      <c r="TL601" s="29"/>
      <c r="TM601" s="29"/>
      <c r="TN601" s="29"/>
      <c r="TO601" s="29"/>
      <c r="TP601" s="29"/>
      <c r="TQ601" s="29"/>
      <c r="TR601" s="29"/>
      <c r="TS601" s="29"/>
      <c r="TT601" s="29"/>
      <c r="TU601" s="29"/>
      <c r="TV601" s="29"/>
      <c r="TW601" s="29"/>
      <c r="TX601" s="29"/>
      <c r="TY601" s="29"/>
      <c r="TZ601" s="29"/>
      <c r="UA601" s="29"/>
      <c r="UB601" s="29"/>
      <c r="UC601" s="29"/>
      <c r="UD601" s="29"/>
      <c r="UE601" s="29"/>
      <c r="UF601" s="29"/>
      <c r="UG601" s="29"/>
      <c r="UH601" s="29"/>
      <c r="UI601" s="29"/>
      <c r="UJ601" s="29"/>
      <c r="UK601" s="29"/>
      <c r="UL601" s="29"/>
      <c r="UM601" s="29"/>
      <c r="UN601" s="29"/>
      <c r="UO601" s="29"/>
      <c r="UP601" s="29"/>
      <c r="UQ601" s="29"/>
      <c r="UR601" s="29"/>
      <c r="US601" s="29"/>
      <c r="UT601" s="29"/>
      <c r="UU601" s="29"/>
      <c r="UV601" s="29"/>
      <c r="UW601" s="29"/>
      <c r="UX601" s="29"/>
      <c r="UY601" s="29"/>
      <c r="UZ601" s="29"/>
      <c r="VA601" s="29"/>
      <c r="VB601" s="29"/>
      <c r="VC601" s="29"/>
      <c r="VD601" s="29"/>
      <c r="VE601" s="29"/>
      <c r="VF601" s="29"/>
      <c r="VG601" s="29"/>
      <c r="VH601" s="29"/>
      <c r="VI601" s="29"/>
      <c r="VJ601" s="29"/>
      <c r="VK601" s="29"/>
      <c r="VL601" s="29"/>
      <c r="VM601" s="29"/>
      <c r="VN601" s="29"/>
      <c r="VO601" s="29"/>
      <c r="VP601" s="29"/>
      <c r="VQ601" s="29"/>
      <c r="VR601" s="29"/>
      <c r="VS601" s="29"/>
      <c r="VT601" s="29"/>
      <c r="VU601" s="29"/>
    </row>
    <row r="602" spans="1:593" s="30" customFormat="1" ht="15.75" hidden="1" customHeight="1" x14ac:dyDescent="0.2">
      <c r="A602" s="25" t="s">
        <v>103</v>
      </c>
      <c r="B602" s="41" t="s">
        <v>1510</v>
      </c>
      <c r="C602" s="26" t="s">
        <v>105</v>
      </c>
      <c r="D602" s="24" t="s">
        <v>1574</v>
      </c>
      <c r="E602" s="24" t="s">
        <v>1575</v>
      </c>
      <c r="F602" s="31">
        <v>37414</v>
      </c>
      <c r="G602" s="24" t="s">
        <v>1576</v>
      </c>
      <c r="H602" s="24" t="s">
        <v>322</v>
      </c>
      <c r="I602" s="24">
        <v>5</v>
      </c>
      <c r="J602" s="24" t="s">
        <v>1577</v>
      </c>
      <c r="K602" s="24" t="s">
        <v>1578</v>
      </c>
      <c r="L602" s="27">
        <v>999885127</v>
      </c>
      <c r="M602" s="28" t="s">
        <v>112</v>
      </c>
      <c r="N602" s="28"/>
      <c r="O602" s="27"/>
      <c r="P602" s="27"/>
      <c r="Q602" s="33">
        <f t="shared" si="43"/>
        <v>0</v>
      </c>
      <c r="R602" s="34">
        <f t="shared" si="44"/>
        <v>36</v>
      </c>
      <c r="S602" s="28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7"/>
      <c r="BT602" s="27"/>
      <c r="BU602" s="27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  <c r="QN602" s="29"/>
      <c r="QO602" s="29"/>
      <c r="QP602" s="29"/>
      <c r="QQ602" s="29"/>
      <c r="QR602" s="29"/>
      <c r="QS602" s="29"/>
      <c r="QT602" s="29"/>
      <c r="QU602" s="29"/>
      <c r="QV602" s="29"/>
      <c r="QW602" s="29"/>
      <c r="QX602" s="29"/>
      <c r="QY602" s="29"/>
      <c r="QZ602" s="29"/>
      <c r="RA602" s="29"/>
      <c r="RB602" s="29"/>
      <c r="RC602" s="29"/>
      <c r="RD602" s="29"/>
      <c r="RE602" s="29"/>
      <c r="RF602" s="29"/>
      <c r="RG602" s="29"/>
      <c r="RH602" s="29"/>
      <c r="RI602" s="29"/>
      <c r="RJ602" s="29"/>
      <c r="RK602" s="29"/>
      <c r="RL602" s="29"/>
      <c r="RM602" s="29"/>
      <c r="RN602" s="29"/>
      <c r="RO602" s="29"/>
      <c r="RP602" s="29"/>
      <c r="RQ602" s="29"/>
      <c r="RR602" s="29"/>
      <c r="RS602" s="29"/>
      <c r="RT602" s="29"/>
      <c r="RU602" s="29"/>
      <c r="RV602" s="29"/>
      <c r="RW602" s="29"/>
      <c r="RX602" s="29"/>
      <c r="RY602" s="29"/>
      <c r="RZ602" s="29"/>
      <c r="SA602" s="29"/>
      <c r="SB602" s="29"/>
      <c r="SC602" s="29"/>
      <c r="SD602" s="29"/>
      <c r="SE602" s="29"/>
      <c r="SF602" s="29"/>
      <c r="SG602" s="29"/>
      <c r="SH602" s="29"/>
      <c r="SI602" s="29"/>
      <c r="SJ602" s="29"/>
      <c r="SK602" s="29"/>
      <c r="SL602" s="29"/>
      <c r="SM602" s="29"/>
      <c r="SN602" s="29"/>
      <c r="SO602" s="29"/>
      <c r="SP602" s="29"/>
      <c r="SQ602" s="29"/>
      <c r="SR602" s="29"/>
      <c r="SS602" s="29"/>
      <c r="ST602" s="29"/>
      <c r="SU602" s="29"/>
      <c r="SV602" s="29"/>
      <c r="SW602" s="29"/>
      <c r="SX602" s="29"/>
      <c r="SY602" s="29"/>
      <c r="SZ602" s="29"/>
      <c r="TA602" s="29"/>
      <c r="TB602" s="29"/>
      <c r="TC602" s="29"/>
      <c r="TD602" s="29"/>
      <c r="TE602" s="29"/>
      <c r="TF602" s="29"/>
      <c r="TG602" s="29"/>
      <c r="TH602" s="29"/>
      <c r="TI602" s="29"/>
      <c r="TJ602" s="29"/>
      <c r="TK602" s="29"/>
      <c r="TL602" s="29"/>
      <c r="TM602" s="29"/>
      <c r="TN602" s="29"/>
      <c r="TO602" s="29"/>
      <c r="TP602" s="29"/>
      <c r="TQ602" s="29"/>
      <c r="TR602" s="29"/>
      <c r="TS602" s="29"/>
      <c r="TT602" s="29"/>
      <c r="TU602" s="29"/>
      <c r="TV602" s="29"/>
      <c r="TW602" s="29"/>
      <c r="TX602" s="29"/>
      <c r="TY602" s="29"/>
      <c r="TZ602" s="29"/>
      <c r="UA602" s="29"/>
      <c r="UB602" s="29"/>
      <c r="UC602" s="29"/>
      <c r="UD602" s="29"/>
      <c r="UE602" s="29"/>
      <c r="UF602" s="29"/>
      <c r="UG602" s="29"/>
      <c r="UH602" s="29"/>
      <c r="UI602" s="29"/>
      <c r="UJ602" s="29"/>
      <c r="UK602" s="29"/>
      <c r="UL602" s="29"/>
      <c r="UM602" s="29"/>
      <c r="UN602" s="29"/>
      <c r="UO602" s="29"/>
      <c r="UP602" s="29"/>
      <c r="UQ602" s="29"/>
      <c r="UR602" s="29"/>
      <c r="US602" s="29"/>
      <c r="UT602" s="29"/>
      <c r="UU602" s="29"/>
      <c r="UV602" s="29"/>
      <c r="UW602" s="29"/>
      <c r="UX602" s="29"/>
      <c r="UY602" s="29"/>
      <c r="UZ602" s="29"/>
      <c r="VA602" s="29"/>
      <c r="VB602" s="29"/>
      <c r="VC602" s="29"/>
      <c r="VD602" s="29"/>
      <c r="VE602" s="29"/>
      <c r="VF602" s="29"/>
      <c r="VG602" s="29"/>
      <c r="VH602" s="29"/>
      <c r="VI602" s="29"/>
      <c r="VJ602" s="29"/>
      <c r="VK602" s="29"/>
      <c r="VL602" s="29"/>
      <c r="VM602" s="29"/>
      <c r="VN602" s="29"/>
      <c r="VO602" s="29"/>
      <c r="VP602" s="29"/>
      <c r="VQ602" s="29"/>
      <c r="VR602" s="29"/>
      <c r="VS602" s="29"/>
      <c r="VT602" s="29"/>
      <c r="VU602" s="29"/>
    </row>
    <row r="603" spans="1:593" s="30" customFormat="1" ht="15.75" hidden="1" customHeight="1" x14ac:dyDescent="0.2">
      <c r="A603" s="25" t="s">
        <v>103</v>
      </c>
      <c r="B603" s="41" t="s">
        <v>1510</v>
      </c>
      <c r="C603" s="26" t="s">
        <v>105</v>
      </c>
      <c r="D603" s="24" t="s">
        <v>1579</v>
      </c>
      <c r="E603" s="24" t="s">
        <v>1380</v>
      </c>
      <c r="F603" s="24"/>
      <c r="G603" s="24" t="s">
        <v>972</v>
      </c>
      <c r="H603" s="24" t="s">
        <v>291</v>
      </c>
      <c r="I603" s="24">
        <v>7</v>
      </c>
      <c r="J603" s="24" t="s">
        <v>1381</v>
      </c>
      <c r="K603" s="24" t="s">
        <v>1382</v>
      </c>
      <c r="L603" s="27">
        <v>999742698</v>
      </c>
      <c r="M603" s="28" t="s">
        <v>112</v>
      </c>
      <c r="N603" s="28"/>
      <c r="O603" s="27"/>
      <c r="P603" s="27"/>
      <c r="Q603" s="33">
        <f t="shared" si="43"/>
        <v>0</v>
      </c>
      <c r="R603" s="34">
        <f t="shared" si="44"/>
        <v>36</v>
      </c>
      <c r="S603" s="28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7"/>
      <c r="BT603" s="27"/>
      <c r="BU603" s="27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  <c r="QN603" s="29"/>
      <c r="QO603" s="29"/>
      <c r="QP603" s="29"/>
      <c r="QQ603" s="29"/>
      <c r="QR603" s="29"/>
      <c r="QS603" s="29"/>
      <c r="QT603" s="29"/>
      <c r="QU603" s="29"/>
      <c r="QV603" s="29"/>
      <c r="QW603" s="29"/>
      <c r="QX603" s="29"/>
      <c r="QY603" s="29"/>
      <c r="QZ603" s="29"/>
      <c r="RA603" s="29"/>
      <c r="RB603" s="29"/>
      <c r="RC603" s="29"/>
      <c r="RD603" s="29"/>
      <c r="RE603" s="29"/>
      <c r="RF603" s="29"/>
      <c r="RG603" s="29"/>
      <c r="RH603" s="29"/>
      <c r="RI603" s="29"/>
      <c r="RJ603" s="29"/>
      <c r="RK603" s="29"/>
      <c r="RL603" s="29"/>
      <c r="RM603" s="29"/>
      <c r="RN603" s="29"/>
      <c r="RO603" s="29"/>
      <c r="RP603" s="29"/>
      <c r="RQ603" s="29"/>
      <c r="RR603" s="29"/>
      <c r="RS603" s="29"/>
      <c r="RT603" s="29"/>
      <c r="RU603" s="29"/>
      <c r="RV603" s="29"/>
      <c r="RW603" s="29"/>
      <c r="RX603" s="29"/>
      <c r="RY603" s="29"/>
      <c r="RZ603" s="29"/>
      <c r="SA603" s="29"/>
      <c r="SB603" s="29"/>
      <c r="SC603" s="29"/>
      <c r="SD603" s="29"/>
      <c r="SE603" s="29"/>
      <c r="SF603" s="29"/>
      <c r="SG603" s="29"/>
      <c r="SH603" s="29"/>
      <c r="SI603" s="29"/>
      <c r="SJ603" s="29"/>
      <c r="SK603" s="29"/>
      <c r="SL603" s="29"/>
      <c r="SM603" s="29"/>
      <c r="SN603" s="29"/>
      <c r="SO603" s="29"/>
      <c r="SP603" s="29"/>
      <c r="SQ603" s="29"/>
      <c r="SR603" s="29"/>
      <c r="SS603" s="29"/>
      <c r="ST603" s="29"/>
      <c r="SU603" s="29"/>
      <c r="SV603" s="29"/>
      <c r="SW603" s="29"/>
      <c r="SX603" s="29"/>
      <c r="SY603" s="29"/>
      <c r="SZ603" s="29"/>
      <c r="TA603" s="29"/>
      <c r="TB603" s="29"/>
      <c r="TC603" s="29"/>
      <c r="TD603" s="29"/>
      <c r="TE603" s="29"/>
      <c r="TF603" s="29"/>
      <c r="TG603" s="29"/>
      <c r="TH603" s="29"/>
      <c r="TI603" s="29"/>
      <c r="TJ603" s="29"/>
      <c r="TK603" s="29"/>
      <c r="TL603" s="29"/>
      <c r="TM603" s="29"/>
      <c r="TN603" s="29"/>
      <c r="TO603" s="29"/>
      <c r="TP603" s="29"/>
      <c r="TQ603" s="29"/>
      <c r="TR603" s="29"/>
      <c r="TS603" s="29"/>
      <c r="TT603" s="29"/>
      <c r="TU603" s="29"/>
      <c r="TV603" s="29"/>
      <c r="TW603" s="29"/>
      <c r="TX603" s="29"/>
      <c r="TY603" s="29"/>
      <c r="TZ603" s="29"/>
      <c r="UA603" s="29"/>
      <c r="UB603" s="29"/>
      <c r="UC603" s="29"/>
      <c r="UD603" s="29"/>
      <c r="UE603" s="29"/>
      <c r="UF603" s="29"/>
      <c r="UG603" s="29"/>
      <c r="UH603" s="29"/>
      <c r="UI603" s="29"/>
      <c r="UJ603" s="29"/>
      <c r="UK603" s="29"/>
      <c r="UL603" s="29"/>
      <c r="UM603" s="29"/>
      <c r="UN603" s="29"/>
      <c r="UO603" s="29"/>
      <c r="UP603" s="29"/>
      <c r="UQ603" s="29"/>
      <c r="UR603" s="29"/>
      <c r="US603" s="29"/>
      <c r="UT603" s="29"/>
      <c r="UU603" s="29"/>
      <c r="UV603" s="29"/>
      <c r="UW603" s="29"/>
      <c r="UX603" s="29"/>
      <c r="UY603" s="29"/>
      <c r="UZ603" s="29"/>
      <c r="VA603" s="29"/>
      <c r="VB603" s="29"/>
      <c r="VC603" s="29"/>
      <c r="VD603" s="29"/>
      <c r="VE603" s="29"/>
      <c r="VF603" s="29"/>
      <c r="VG603" s="29"/>
      <c r="VH603" s="29"/>
      <c r="VI603" s="29"/>
      <c r="VJ603" s="29"/>
      <c r="VK603" s="29"/>
      <c r="VL603" s="29"/>
      <c r="VM603" s="29"/>
      <c r="VN603" s="29"/>
      <c r="VO603" s="29"/>
      <c r="VP603" s="29"/>
      <c r="VQ603" s="29"/>
      <c r="VR603" s="29"/>
      <c r="VS603" s="29"/>
      <c r="VT603" s="29"/>
      <c r="VU603" s="29"/>
    </row>
    <row r="604" spans="1:593" s="30" customFormat="1" ht="15.75" hidden="1" customHeight="1" x14ac:dyDescent="0.2">
      <c r="A604" s="25" t="s">
        <v>103</v>
      </c>
      <c r="B604" s="41" t="s">
        <v>1510</v>
      </c>
      <c r="C604" s="26" t="s">
        <v>105</v>
      </c>
      <c r="D604" s="24" t="s">
        <v>1264</v>
      </c>
      <c r="E604" s="24" t="s">
        <v>662</v>
      </c>
      <c r="F604" s="31">
        <v>37008</v>
      </c>
      <c r="G604" s="24" t="s">
        <v>1580</v>
      </c>
      <c r="H604" s="24" t="s">
        <v>122</v>
      </c>
      <c r="I604" s="24">
        <v>4</v>
      </c>
      <c r="J604" s="24" t="s">
        <v>885</v>
      </c>
      <c r="K604" s="24" t="s">
        <v>1581</v>
      </c>
      <c r="L604" s="27">
        <v>999874855</v>
      </c>
      <c r="M604" s="28" t="s">
        <v>112</v>
      </c>
      <c r="N604" s="28"/>
      <c r="O604" s="27"/>
      <c r="P604" s="27"/>
      <c r="Q604" s="33">
        <f t="shared" si="43"/>
        <v>0</v>
      </c>
      <c r="R604" s="34">
        <f t="shared" si="44"/>
        <v>36</v>
      </c>
      <c r="S604" s="28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7"/>
      <c r="BT604" s="27"/>
      <c r="BU604" s="27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  <c r="QN604" s="29"/>
      <c r="QO604" s="29"/>
      <c r="QP604" s="29"/>
      <c r="QQ604" s="29"/>
      <c r="QR604" s="29"/>
      <c r="QS604" s="29"/>
      <c r="QT604" s="29"/>
      <c r="QU604" s="29"/>
      <c r="QV604" s="29"/>
      <c r="QW604" s="29"/>
      <c r="QX604" s="29"/>
      <c r="QY604" s="29"/>
      <c r="QZ604" s="29"/>
      <c r="RA604" s="29"/>
      <c r="RB604" s="29"/>
      <c r="RC604" s="29"/>
      <c r="RD604" s="29"/>
      <c r="RE604" s="29"/>
      <c r="RF604" s="29"/>
      <c r="RG604" s="29"/>
      <c r="RH604" s="29"/>
      <c r="RI604" s="29"/>
      <c r="RJ604" s="29"/>
      <c r="RK604" s="29"/>
      <c r="RL604" s="29"/>
      <c r="RM604" s="29"/>
      <c r="RN604" s="29"/>
      <c r="RO604" s="29"/>
      <c r="RP604" s="29"/>
      <c r="RQ604" s="29"/>
      <c r="RR604" s="29"/>
      <c r="RS604" s="29"/>
      <c r="RT604" s="29"/>
      <c r="RU604" s="29"/>
      <c r="RV604" s="29"/>
      <c r="RW604" s="29"/>
      <c r="RX604" s="29"/>
      <c r="RY604" s="29"/>
      <c r="RZ604" s="29"/>
      <c r="SA604" s="29"/>
      <c r="SB604" s="29"/>
      <c r="SC604" s="29"/>
      <c r="SD604" s="29"/>
      <c r="SE604" s="29"/>
      <c r="SF604" s="29"/>
      <c r="SG604" s="29"/>
      <c r="SH604" s="29"/>
      <c r="SI604" s="29"/>
      <c r="SJ604" s="29"/>
      <c r="SK604" s="29"/>
      <c r="SL604" s="29"/>
      <c r="SM604" s="29"/>
      <c r="SN604" s="29"/>
      <c r="SO604" s="29"/>
      <c r="SP604" s="29"/>
      <c r="SQ604" s="29"/>
      <c r="SR604" s="29"/>
      <c r="SS604" s="29"/>
      <c r="ST604" s="29"/>
      <c r="SU604" s="29"/>
      <c r="SV604" s="29"/>
      <c r="SW604" s="29"/>
      <c r="SX604" s="29"/>
      <c r="SY604" s="29"/>
      <c r="SZ604" s="29"/>
      <c r="TA604" s="29"/>
      <c r="TB604" s="29"/>
      <c r="TC604" s="29"/>
      <c r="TD604" s="29"/>
      <c r="TE604" s="29"/>
      <c r="TF604" s="29"/>
      <c r="TG604" s="29"/>
      <c r="TH604" s="29"/>
      <c r="TI604" s="29"/>
      <c r="TJ604" s="29"/>
      <c r="TK604" s="29"/>
      <c r="TL604" s="29"/>
      <c r="TM604" s="29"/>
      <c r="TN604" s="29"/>
      <c r="TO604" s="29"/>
      <c r="TP604" s="29"/>
      <c r="TQ604" s="29"/>
      <c r="TR604" s="29"/>
      <c r="TS604" s="29"/>
      <c r="TT604" s="29"/>
      <c r="TU604" s="29"/>
      <c r="TV604" s="29"/>
      <c r="TW604" s="29"/>
      <c r="TX604" s="29"/>
      <c r="TY604" s="29"/>
      <c r="TZ604" s="29"/>
      <c r="UA604" s="29"/>
      <c r="UB604" s="29"/>
      <c r="UC604" s="29"/>
      <c r="UD604" s="29"/>
      <c r="UE604" s="29"/>
      <c r="UF604" s="29"/>
      <c r="UG604" s="29"/>
      <c r="UH604" s="29"/>
      <c r="UI604" s="29"/>
      <c r="UJ604" s="29"/>
      <c r="UK604" s="29"/>
      <c r="UL604" s="29"/>
      <c r="UM604" s="29"/>
      <c r="UN604" s="29"/>
      <c r="UO604" s="29"/>
      <c r="UP604" s="29"/>
      <c r="UQ604" s="29"/>
      <c r="UR604" s="29"/>
      <c r="US604" s="29"/>
      <c r="UT604" s="29"/>
      <c r="UU604" s="29"/>
      <c r="UV604" s="29"/>
      <c r="UW604" s="29"/>
      <c r="UX604" s="29"/>
      <c r="UY604" s="29"/>
      <c r="UZ604" s="29"/>
      <c r="VA604" s="29"/>
      <c r="VB604" s="29"/>
      <c r="VC604" s="29"/>
      <c r="VD604" s="29"/>
      <c r="VE604" s="29"/>
      <c r="VF604" s="29"/>
      <c r="VG604" s="29"/>
      <c r="VH604" s="29"/>
      <c r="VI604" s="29"/>
      <c r="VJ604" s="29"/>
      <c r="VK604" s="29"/>
      <c r="VL604" s="29"/>
      <c r="VM604" s="29"/>
      <c r="VN604" s="29"/>
      <c r="VO604" s="29"/>
      <c r="VP604" s="29"/>
      <c r="VQ604" s="29"/>
      <c r="VR604" s="29"/>
      <c r="VS604" s="29"/>
      <c r="VT604" s="29"/>
      <c r="VU604" s="29"/>
    </row>
    <row r="605" spans="1:593" s="30" customFormat="1" ht="15.75" hidden="1" customHeight="1" x14ac:dyDescent="0.2">
      <c r="A605" s="25" t="s">
        <v>103</v>
      </c>
      <c r="B605" s="41" t="s">
        <v>1510</v>
      </c>
      <c r="C605" s="26" t="s">
        <v>105</v>
      </c>
      <c r="D605" s="24" t="s">
        <v>1582</v>
      </c>
      <c r="E605" s="24" t="s">
        <v>198</v>
      </c>
      <c r="F605" s="24"/>
      <c r="G605" s="24" t="s">
        <v>1583</v>
      </c>
      <c r="H605" s="24" t="s">
        <v>280</v>
      </c>
      <c r="I605" s="24">
        <v>6</v>
      </c>
      <c r="J605" s="24" t="s">
        <v>281</v>
      </c>
      <c r="K605" s="24" t="s">
        <v>282</v>
      </c>
      <c r="L605" s="27">
        <v>999723992</v>
      </c>
      <c r="M605" s="28" t="s">
        <v>112</v>
      </c>
      <c r="N605" s="28"/>
      <c r="O605" s="27"/>
      <c r="P605" s="27"/>
      <c r="Q605" s="33">
        <f t="shared" si="43"/>
        <v>0</v>
      </c>
      <c r="R605" s="34">
        <f t="shared" si="44"/>
        <v>36</v>
      </c>
      <c r="S605" s="28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7"/>
      <c r="BT605" s="27"/>
      <c r="BU605" s="27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  <c r="QN605" s="29"/>
      <c r="QO605" s="29"/>
      <c r="QP605" s="29"/>
      <c r="QQ605" s="29"/>
      <c r="QR605" s="29"/>
      <c r="QS605" s="29"/>
      <c r="QT605" s="29"/>
      <c r="QU605" s="29"/>
      <c r="QV605" s="29"/>
      <c r="QW605" s="29"/>
      <c r="QX605" s="29"/>
      <c r="QY605" s="29"/>
      <c r="QZ605" s="29"/>
      <c r="RA605" s="29"/>
      <c r="RB605" s="29"/>
      <c r="RC605" s="29"/>
      <c r="RD605" s="29"/>
      <c r="RE605" s="29"/>
      <c r="RF605" s="29"/>
      <c r="RG605" s="29"/>
      <c r="RH605" s="29"/>
      <c r="RI605" s="29"/>
      <c r="RJ605" s="29"/>
      <c r="RK605" s="29"/>
      <c r="RL605" s="29"/>
      <c r="RM605" s="29"/>
      <c r="RN605" s="29"/>
      <c r="RO605" s="29"/>
      <c r="RP605" s="29"/>
      <c r="RQ605" s="29"/>
      <c r="RR605" s="29"/>
      <c r="RS605" s="29"/>
      <c r="RT605" s="29"/>
      <c r="RU605" s="29"/>
      <c r="RV605" s="29"/>
      <c r="RW605" s="29"/>
      <c r="RX605" s="29"/>
      <c r="RY605" s="29"/>
      <c r="RZ605" s="29"/>
      <c r="SA605" s="29"/>
      <c r="SB605" s="29"/>
      <c r="SC605" s="29"/>
      <c r="SD605" s="29"/>
      <c r="SE605" s="29"/>
      <c r="SF605" s="29"/>
      <c r="SG605" s="29"/>
      <c r="SH605" s="29"/>
      <c r="SI605" s="29"/>
      <c r="SJ605" s="29"/>
      <c r="SK605" s="29"/>
      <c r="SL605" s="29"/>
      <c r="SM605" s="29"/>
      <c r="SN605" s="29"/>
      <c r="SO605" s="29"/>
      <c r="SP605" s="29"/>
      <c r="SQ605" s="29"/>
      <c r="SR605" s="29"/>
      <c r="SS605" s="29"/>
      <c r="ST605" s="29"/>
      <c r="SU605" s="29"/>
      <c r="SV605" s="29"/>
      <c r="SW605" s="29"/>
      <c r="SX605" s="29"/>
      <c r="SY605" s="29"/>
      <c r="SZ605" s="29"/>
      <c r="TA605" s="29"/>
      <c r="TB605" s="29"/>
      <c r="TC605" s="29"/>
      <c r="TD605" s="29"/>
      <c r="TE605" s="29"/>
      <c r="TF605" s="29"/>
      <c r="TG605" s="29"/>
      <c r="TH605" s="29"/>
      <c r="TI605" s="29"/>
      <c r="TJ605" s="29"/>
      <c r="TK605" s="29"/>
      <c r="TL605" s="29"/>
      <c r="TM605" s="29"/>
      <c r="TN605" s="29"/>
      <c r="TO605" s="29"/>
      <c r="TP605" s="29"/>
      <c r="TQ605" s="29"/>
      <c r="TR605" s="29"/>
      <c r="TS605" s="29"/>
      <c r="TT605" s="29"/>
      <c r="TU605" s="29"/>
      <c r="TV605" s="29"/>
      <c r="TW605" s="29"/>
      <c r="TX605" s="29"/>
      <c r="TY605" s="29"/>
      <c r="TZ605" s="29"/>
      <c r="UA605" s="29"/>
      <c r="UB605" s="29"/>
      <c r="UC605" s="29"/>
      <c r="UD605" s="29"/>
      <c r="UE605" s="29"/>
      <c r="UF605" s="29"/>
      <c r="UG605" s="29"/>
      <c r="UH605" s="29"/>
      <c r="UI605" s="29"/>
      <c r="UJ605" s="29"/>
      <c r="UK605" s="29"/>
      <c r="UL605" s="29"/>
      <c r="UM605" s="29"/>
      <c r="UN605" s="29"/>
      <c r="UO605" s="29"/>
      <c r="UP605" s="29"/>
      <c r="UQ605" s="29"/>
      <c r="UR605" s="29"/>
      <c r="US605" s="29"/>
      <c r="UT605" s="29"/>
      <c r="UU605" s="29"/>
      <c r="UV605" s="29"/>
      <c r="UW605" s="29"/>
      <c r="UX605" s="29"/>
      <c r="UY605" s="29"/>
      <c r="UZ605" s="29"/>
      <c r="VA605" s="29"/>
      <c r="VB605" s="29"/>
      <c r="VC605" s="29"/>
      <c r="VD605" s="29"/>
      <c r="VE605" s="29"/>
      <c r="VF605" s="29"/>
      <c r="VG605" s="29"/>
      <c r="VH605" s="29"/>
      <c r="VI605" s="29"/>
      <c r="VJ605" s="29"/>
      <c r="VK605" s="29"/>
      <c r="VL605" s="29"/>
      <c r="VM605" s="29"/>
      <c r="VN605" s="29"/>
      <c r="VO605" s="29"/>
      <c r="VP605" s="29"/>
      <c r="VQ605" s="29"/>
      <c r="VR605" s="29"/>
      <c r="VS605" s="29"/>
      <c r="VT605" s="29"/>
      <c r="VU605" s="29"/>
    </row>
    <row r="606" spans="1:593" s="30" customFormat="1" ht="15.75" hidden="1" customHeight="1" x14ac:dyDescent="0.2">
      <c r="A606" s="25" t="s">
        <v>103</v>
      </c>
      <c r="B606" s="41" t="s">
        <v>1510</v>
      </c>
      <c r="C606" s="26" t="s">
        <v>105</v>
      </c>
      <c r="D606" s="24" t="s">
        <v>1423</v>
      </c>
      <c r="E606" s="24" t="s">
        <v>1584</v>
      </c>
      <c r="F606" s="24"/>
      <c r="G606" s="24" t="s">
        <v>1585</v>
      </c>
      <c r="H606" s="24" t="s">
        <v>322</v>
      </c>
      <c r="I606" s="24">
        <v>5</v>
      </c>
      <c r="J606" s="24" t="s">
        <v>1586</v>
      </c>
      <c r="K606" s="24" t="s">
        <v>1587</v>
      </c>
      <c r="L606" s="27">
        <v>999851404</v>
      </c>
      <c r="M606" s="28" t="s">
        <v>112</v>
      </c>
      <c r="N606" s="28"/>
      <c r="O606" s="27"/>
      <c r="P606" s="27"/>
      <c r="Q606" s="33">
        <f t="shared" si="43"/>
        <v>0</v>
      </c>
      <c r="R606" s="34">
        <f t="shared" si="44"/>
        <v>36</v>
      </c>
      <c r="S606" s="28"/>
      <c r="T606" s="27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7"/>
      <c r="BT606" s="27"/>
      <c r="BU606" s="27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  <c r="QN606" s="29"/>
      <c r="QO606" s="29"/>
      <c r="QP606" s="29"/>
      <c r="QQ606" s="29"/>
      <c r="QR606" s="29"/>
      <c r="QS606" s="29"/>
      <c r="QT606" s="29"/>
      <c r="QU606" s="29"/>
      <c r="QV606" s="29"/>
      <c r="QW606" s="29"/>
      <c r="QX606" s="29"/>
      <c r="QY606" s="29"/>
      <c r="QZ606" s="29"/>
      <c r="RA606" s="29"/>
      <c r="RB606" s="29"/>
      <c r="RC606" s="29"/>
      <c r="RD606" s="29"/>
      <c r="RE606" s="29"/>
      <c r="RF606" s="29"/>
      <c r="RG606" s="29"/>
      <c r="RH606" s="29"/>
      <c r="RI606" s="29"/>
      <c r="RJ606" s="29"/>
      <c r="RK606" s="29"/>
      <c r="RL606" s="29"/>
      <c r="RM606" s="29"/>
      <c r="RN606" s="29"/>
      <c r="RO606" s="29"/>
      <c r="RP606" s="29"/>
      <c r="RQ606" s="29"/>
      <c r="RR606" s="29"/>
      <c r="RS606" s="29"/>
      <c r="RT606" s="29"/>
      <c r="RU606" s="29"/>
      <c r="RV606" s="29"/>
      <c r="RW606" s="29"/>
      <c r="RX606" s="29"/>
      <c r="RY606" s="29"/>
      <c r="RZ606" s="29"/>
      <c r="SA606" s="29"/>
      <c r="SB606" s="29"/>
      <c r="SC606" s="29"/>
      <c r="SD606" s="29"/>
      <c r="SE606" s="29"/>
      <c r="SF606" s="29"/>
      <c r="SG606" s="29"/>
      <c r="SH606" s="29"/>
      <c r="SI606" s="29"/>
      <c r="SJ606" s="29"/>
      <c r="SK606" s="29"/>
      <c r="SL606" s="29"/>
      <c r="SM606" s="29"/>
      <c r="SN606" s="29"/>
      <c r="SO606" s="29"/>
      <c r="SP606" s="29"/>
      <c r="SQ606" s="29"/>
      <c r="SR606" s="29"/>
      <c r="SS606" s="29"/>
      <c r="ST606" s="29"/>
      <c r="SU606" s="29"/>
      <c r="SV606" s="29"/>
      <c r="SW606" s="29"/>
      <c r="SX606" s="29"/>
      <c r="SY606" s="29"/>
      <c r="SZ606" s="29"/>
      <c r="TA606" s="29"/>
      <c r="TB606" s="29"/>
      <c r="TC606" s="29"/>
      <c r="TD606" s="29"/>
      <c r="TE606" s="29"/>
      <c r="TF606" s="29"/>
      <c r="TG606" s="29"/>
      <c r="TH606" s="29"/>
      <c r="TI606" s="29"/>
      <c r="TJ606" s="29"/>
      <c r="TK606" s="29"/>
      <c r="TL606" s="29"/>
      <c r="TM606" s="29"/>
      <c r="TN606" s="29"/>
      <c r="TO606" s="29"/>
      <c r="TP606" s="29"/>
      <c r="TQ606" s="29"/>
      <c r="TR606" s="29"/>
      <c r="TS606" s="29"/>
      <c r="TT606" s="29"/>
      <c r="TU606" s="29"/>
      <c r="TV606" s="29"/>
      <c r="TW606" s="29"/>
      <c r="TX606" s="29"/>
      <c r="TY606" s="29"/>
      <c r="TZ606" s="29"/>
      <c r="UA606" s="29"/>
      <c r="UB606" s="29"/>
      <c r="UC606" s="29"/>
      <c r="UD606" s="29"/>
      <c r="UE606" s="29"/>
      <c r="UF606" s="29"/>
      <c r="UG606" s="29"/>
      <c r="UH606" s="29"/>
      <c r="UI606" s="29"/>
      <c r="UJ606" s="29"/>
      <c r="UK606" s="29"/>
      <c r="UL606" s="29"/>
      <c r="UM606" s="29"/>
      <c r="UN606" s="29"/>
      <c r="UO606" s="29"/>
      <c r="UP606" s="29"/>
      <c r="UQ606" s="29"/>
      <c r="UR606" s="29"/>
      <c r="US606" s="29"/>
      <c r="UT606" s="29"/>
      <c r="UU606" s="29"/>
      <c r="UV606" s="29"/>
      <c r="UW606" s="29"/>
      <c r="UX606" s="29"/>
      <c r="UY606" s="29"/>
      <c r="UZ606" s="29"/>
      <c r="VA606" s="29"/>
      <c r="VB606" s="29"/>
      <c r="VC606" s="29"/>
      <c r="VD606" s="29"/>
      <c r="VE606" s="29"/>
      <c r="VF606" s="29"/>
      <c r="VG606" s="29"/>
      <c r="VH606" s="29"/>
      <c r="VI606" s="29"/>
      <c r="VJ606" s="29"/>
      <c r="VK606" s="29"/>
      <c r="VL606" s="29"/>
      <c r="VM606" s="29"/>
      <c r="VN606" s="29"/>
      <c r="VO606" s="29"/>
      <c r="VP606" s="29"/>
      <c r="VQ606" s="29"/>
      <c r="VR606" s="29"/>
      <c r="VS606" s="29"/>
      <c r="VT606" s="29"/>
      <c r="VU606" s="29"/>
    </row>
    <row r="607" spans="1:593" s="30" customFormat="1" ht="15.75" hidden="1" customHeight="1" x14ac:dyDescent="0.2">
      <c r="A607" s="25" t="s">
        <v>103</v>
      </c>
      <c r="B607" s="41" t="s">
        <v>1510</v>
      </c>
      <c r="C607" s="26" t="s">
        <v>105</v>
      </c>
      <c r="D607" s="24" t="s">
        <v>1588</v>
      </c>
      <c r="E607" s="24" t="s">
        <v>1589</v>
      </c>
      <c r="F607" s="24"/>
      <c r="G607" s="24" t="s">
        <v>1590</v>
      </c>
      <c r="H607" s="24" t="s">
        <v>606</v>
      </c>
      <c r="I607" s="24">
        <v>7</v>
      </c>
      <c r="J607" s="24" t="s">
        <v>634</v>
      </c>
      <c r="K607" s="24" t="s">
        <v>228</v>
      </c>
      <c r="L607" s="27">
        <v>999829172</v>
      </c>
      <c r="M607" s="28" t="s">
        <v>112</v>
      </c>
      <c r="N607" s="28"/>
      <c r="O607" s="27"/>
      <c r="P607" s="27"/>
      <c r="Q607" s="33">
        <f t="shared" si="43"/>
        <v>0</v>
      </c>
      <c r="R607" s="34">
        <f t="shared" si="44"/>
        <v>36</v>
      </c>
      <c r="S607" s="28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7"/>
      <c r="BT607" s="27"/>
      <c r="BU607" s="27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  <c r="QN607" s="29"/>
      <c r="QO607" s="29"/>
      <c r="QP607" s="29"/>
      <c r="QQ607" s="29"/>
      <c r="QR607" s="29"/>
      <c r="QS607" s="29"/>
      <c r="QT607" s="29"/>
      <c r="QU607" s="29"/>
      <c r="QV607" s="29"/>
      <c r="QW607" s="29"/>
      <c r="QX607" s="29"/>
      <c r="QY607" s="29"/>
      <c r="QZ607" s="29"/>
      <c r="RA607" s="29"/>
      <c r="RB607" s="29"/>
      <c r="RC607" s="29"/>
      <c r="RD607" s="29"/>
      <c r="RE607" s="29"/>
      <c r="RF607" s="29"/>
      <c r="RG607" s="29"/>
      <c r="RH607" s="29"/>
      <c r="RI607" s="29"/>
      <c r="RJ607" s="29"/>
      <c r="RK607" s="29"/>
      <c r="RL607" s="29"/>
      <c r="RM607" s="29"/>
      <c r="RN607" s="29"/>
      <c r="RO607" s="29"/>
      <c r="RP607" s="29"/>
      <c r="RQ607" s="29"/>
      <c r="RR607" s="29"/>
      <c r="RS607" s="29"/>
      <c r="RT607" s="29"/>
      <c r="RU607" s="29"/>
      <c r="RV607" s="29"/>
      <c r="RW607" s="29"/>
      <c r="RX607" s="29"/>
      <c r="RY607" s="29"/>
      <c r="RZ607" s="29"/>
      <c r="SA607" s="29"/>
      <c r="SB607" s="29"/>
      <c r="SC607" s="29"/>
      <c r="SD607" s="29"/>
      <c r="SE607" s="29"/>
      <c r="SF607" s="29"/>
      <c r="SG607" s="29"/>
      <c r="SH607" s="29"/>
      <c r="SI607" s="29"/>
      <c r="SJ607" s="29"/>
      <c r="SK607" s="29"/>
      <c r="SL607" s="29"/>
      <c r="SM607" s="29"/>
      <c r="SN607" s="29"/>
      <c r="SO607" s="29"/>
      <c r="SP607" s="29"/>
      <c r="SQ607" s="29"/>
      <c r="SR607" s="29"/>
      <c r="SS607" s="29"/>
      <c r="ST607" s="29"/>
      <c r="SU607" s="29"/>
      <c r="SV607" s="29"/>
      <c r="SW607" s="29"/>
      <c r="SX607" s="29"/>
      <c r="SY607" s="29"/>
      <c r="SZ607" s="29"/>
      <c r="TA607" s="29"/>
      <c r="TB607" s="29"/>
      <c r="TC607" s="29"/>
      <c r="TD607" s="29"/>
      <c r="TE607" s="29"/>
      <c r="TF607" s="29"/>
      <c r="TG607" s="29"/>
      <c r="TH607" s="29"/>
      <c r="TI607" s="29"/>
      <c r="TJ607" s="29"/>
      <c r="TK607" s="29"/>
      <c r="TL607" s="29"/>
      <c r="TM607" s="29"/>
      <c r="TN607" s="29"/>
      <c r="TO607" s="29"/>
      <c r="TP607" s="29"/>
      <c r="TQ607" s="29"/>
      <c r="TR607" s="29"/>
      <c r="TS607" s="29"/>
      <c r="TT607" s="29"/>
      <c r="TU607" s="29"/>
      <c r="TV607" s="29"/>
      <c r="TW607" s="29"/>
      <c r="TX607" s="29"/>
      <c r="TY607" s="29"/>
      <c r="TZ607" s="29"/>
      <c r="UA607" s="29"/>
      <c r="UB607" s="29"/>
      <c r="UC607" s="29"/>
      <c r="UD607" s="29"/>
      <c r="UE607" s="29"/>
      <c r="UF607" s="29"/>
      <c r="UG607" s="29"/>
      <c r="UH607" s="29"/>
      <c r="UI607" s="29"/>
      <c r="UJ607" s="29"/>
      <c r="UK607" s="29"/>
      <c r="UL607" s="29"/>
      <c r="UM607" s="29"/>
      <c r="UN607" s="29"/>
      <c r="UO607" s="29"/>
      <c r="UP607" s="29"/>
      <c r="UQ607" s="29"/>
      <c r="UR607" s="29"/>
      <c r="US607" s="29"/>
      <c r="UT607" s="29"/>
      <c r="UU607" s="29"/>
      <c r="UV607" s="29"/>
      <c r="UW607" s="29"/>
      <c r="UX607" s="29"/>
      <c r="UY607" s="29"/>
      <c r="UZ607" s="29"/>
      <c r="VA607" s="29"/>
      <c r="VB607" s="29"/>
      <c r="VC607" s="29"/>
      <c r="VD607" s="29"/>
      <c r="VE607" s="29"/>
      <c r="VF607" s="29"/>
      <c r="VG607" s="29"/>
      <c r="VH607" s="29"/>
      <c r="VI607" s="29"/>
      <c r="VJ607" s="29"/>
      <c r="VK607" s="29"/>
      <c r="VL607" s="29"/>
      <c r="VM607" s="29"/>
      <c r="VN607" s="29"/>
      <c r="VO607" s="29"/>
      <c r="VP607" s="29"/>
      <c r="VQ607" s="29"/>
      <c r="VR607" s="29"/>
      <c r="VS607" s="29"/>
      <c r="VT607" s="29"/>
      <c r="VU607" s="29"/>
    </row>
    <row r="608" spans="1:593" s="30" customFormat="1" ht="15.75" hidden="1" customHeight="1" x14ac:dyDescent="0.2">
      <c r="A608" s="25" t="s">
        <v>103</v>
      </c>
      <c r="B608" s="41" t="s">
        <v>1510</v>
      </c>
      <c r="C608" s="26" t="s">
        <v>105</v>
      </c>
      <c r="D608" s="24" t="s">
        <v>1591</v>
      </c>
      <c r="E608" s="24" t="s">
        <v>1592</v>
      </c>
      <c r="F608" s="24"/>
      <c r="G608" s="24" t="s">
        <v>1593</v>
      </c>
      <c r="H608" s="24" t="s">
        <v>291</v>
      </c>
      <c r="I608" s="24">
        <v>7</v>
      </c>
      <c r="J608" s="24" t="s">
        <v>1594</v>
      </c>
      <c r="K608" s="24" t="s">
        <v>1595</v>
      </c>
      <c r="L608" s="27">
        <v>999869548</v>
      </c>
      <c r="M608" s="28" t="s">
        <v>112</v>
      </c>
      <c r="N608" s="28"/>
      <c r="O608" s="27"/>
      <c r="P608" s="27"/>
      <c r="Q608" s="33">
        <f t="shared" si="43"/>
        <v>0</v>
      </c>
      <c r="R608" s="34">
        <f t="shared" si="44"/>
        <v>36</v>
      </c>
      <c r="S608" s="28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7"/>
      <c r="BT608" s="27"/>
      <c r="BU608" s="27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  <c r="QN608" s="29"/>
      <c r="QO608" s="29"/>
      <c r="QP608" s="29"/>
      <c r="QQ608" s="29"/>
      <c r="QR608" s="29"/>
      <c r="QS608" s="29"/>
      <c r="QT608" s="29"/>
      <c r="QU608" s="29"/>
      <c r="QV608" s="29"/>
      <c r="QW608" s="29"/>
      <c r="QX608" s="29"/>
      <c r="QY608" s="29"/>
      <c r="QZ608" s="29"/>
      <c r="RA608" s="29"/>
      <c r="RB608" s="29"/>
      <c r="RC608" s="29"/>
      <c r="RD608" s="29"/>
      <c r="RE608" s="29"/>
      <c r="RF608" s="29"/>
      <c r="RG608" s="29"/>
      <c r="RH608" s="29"/>
      <c r="RI608" s="29"/>
      <c r="RJ608" s="29"/>
      <c r="RK608" s="29"/>
      <c r="RL608" s="29"/>
      <c r="RM608" s="29"/>
      <c r="RN608" s="29"/>
      <c r="RO608" s="29"/>
      <c r="RP608" s="29"/>
      <c r="RQ608" s="29"/>
      <c r="RR608" s="29"/>
      <c r="RS608" s="29"/>
      <c r="RT608" s="29"/>
      <c r="RU608" s="29"/>
      <c r="RV608" s="29"/>
      <c r="RW608" s="29"/>
      <c r="RX608" s="29"/>
      <c r="RY608" s="29"/>
      <c r="RZ608" s="29"/>
      <c r="SA608" s="29"/>
      <c r="SB608" s="29"/>
      <c r="SC608" s="29"/>
      <c r="SD608" s="29"/>
      <c r="SE608" s="29"/>
      <c r="SF608" s="29"/>
      <c r="SG608" s="29"/>
      <c r="SH608" s="29"/>
      <c r="SI608" s="29"/>
      <c r="SJ608" s="29"/>
      <c r="SK608" s="29"/>
      <c r="SL608" s="29"/>
      <c r="SM608" s="29"/>
      <c r="SN608" s="29"/>
      <c r="SO608" s="29"/>
      <c r="SP608" s="29"/>
      <c r="SQ608" s="29"/>
      <c r="SR608" s="29"/>
      <c r="SS608" s="29"/>
      <c r="ST608" s="29"/>
      <c r="SU608" s="29"/>
      <c r="SV608" s="29"/>
      <c r="SW608" s="29"/>
      <c r="SX608" s="29"/>
      <c r="SY608" s="29"/>
      <c r="SZ608" s="29"/>
      <c r="TA608" s="29"/>
      <c r="TB608" s="29"/>
      <c r="TC608" s="29"/>
      <c r="TD608" s="29"/>
      <c r="TE608" s="29"/>
      <c r="TF608" s="29"/>
      <c r="TG608" s="29"/>
      <c r="TH608" s="29"/>
      <c r="TI608" s="29"/>
      <c r="TJ608" s="29"/>
      <c r="TK608" s="29"/>
      <c r="TL608" s="29"/>
      <c r="TM608" s="29"/>
      <c r="TN608" s="29"/>
      <c r="TO608" s="29"/>
      <c r="TP608" s="29"/>
      <c r="TQ608" s="29"/>
      <c r="TR608" s="29"/>
      <c r="TS608" s="29"/>
      <c r="TT608" s="29"/>
      <c r="TU608" s="29"/>
      <c r="TV608" s="29"/>
      <c r="TW608" s="29"/>
      <c r="TX608" s="29"/>
      <c r="TY608" s="29"/>
      <c r="TZ608" s="29"/>
      <c r="UA608" s="29"/>
      <c r="UB608" s="29"/>
      <c r="UC608" s="29"/>
      <c r="UD608" s="29"/>
      <c r="UE608" s="29"/>
      <c r="UF608" s="29"/>
      <c r="UG608" s="29"/>
      <c r="UH608" s="29"/>
      <c r="UI608" s="29"/>
      <c r="UJ608" s="29"/>
      <c r="UK608" s="29"/>
      <c r="UL608" s="29"/>
      <c r="UM608" s="29"/>
      <c r="UN608" s="29"/>
      <c r="UO608" s="29"/>
      <c r="UP608" s="29"/>
      <c r="UQ608" s="29"/>
      <c r="UR608" s="29"/>
      <c r="US608" s="29"/>
      <c r="UT608" s="29"/>
      <c r="UU608" s="29"/>
      <c r="UV608" s="29"/>
      <c r="UW608" s="29"/>
      <c r="UX608" s="29"/>
      <c r="UY608" s="29"/>
      <c r="UZ608" s="29"/>
      <c r="VA608" s="29"/>
      <c r="VB608" s="29"/>
      <c r="VC608" s="29"/>
      <c r="VD608" s="29"/>
      <c r="VE608" s="29"/>
      <c r="VF608" s="29"/>
      <c r="VG608" s="29"/>
      <c r="VH608" s="29"/>
      <c r="VI608" s="29"/>
      <c r="VJ608" s="29"/>
      <c r="VK608" s="29"/>
      <c r="VL608" s="29"/>
      <c r="VM608" s="29"/>
      <c r="VN608" s="29"/>
      <c r="VO608" s="29"/>
      <c r="VP608" s="29"/>
      <c r="VQ608" s="29"/>
      <c r="VR608" s="29"/>
      <c r="VS608" s="29"/>
      <c r="VT608" s="29"/>
      <c r="VU608" s="29"/>
    </row>
    <row r="609" spans="1:593" s="30" customFormat="1" ht="15.75" hidden="1" customHeight="1" x14ac:dyDescent="0.2">
      <c r="A609" s="25" t="s">
        <v>103</v>
      </c>
      <c r="B609" s="41" t="s">
        <v>1510</v>
      </c>
      <c r="C609" s="26" t="s">
        <v>105</v>
      </c>
      <c r="D609" s="24" t="s">
        <v>1596</v>
      </c>
      <c r="E609" s="24" t="s">
        <v>1597</v>
      </c>
      <c r="F609" s="31">
        <v>36922</v>
      </c>
      <c r="G609" s="24" t="s">
        <v>1598</v>
      </c>
      <c r="H609" s="24" t="s">
        <v>133</v>
      </c>
      <c r="I609" s="24">
        <v>1</v>
      </c>
      <c r="J609" s="24" t="s">
        <v>1599</v>
      </c>
      <c r="K609" s="24" t="s">
        <v>1600</v>
      </c>
      <c r="L609" s="27">
        <v>999878525</v>
      </c>
      <c r="M609" s="28" t="s">
        <v>112</v>
      </c>
      <c r="N609" s="28"/>
      <c r="O609" s="27"/>
      <c r="P609" s="27"/>
      <c r="Q609" s="33">
        <f t="shared" si="43"/>
        <v>0</v>
      </c>
      <c r="R609" s="34">
        <f t="shared" si="44"/>
        <v>36</v>
      </c>
      <c r="S609" s="28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7"/>
      <c r="BT609" s="27"/>
      <c r="BU609" s="27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  <c r="QN609" s="29"/>
      <c r="QO609" s="29"/>
      <c r="QP609" s="29"/>
      <c r="QQ609" s="29"/>
      <c r="QR609" s="29"/>
      <c r="QS609" s="29"/>
      <c r="QT609" s="29"/>
      <c r="QU609" s="29"/>
      <c r="QV609" s="29"/>
      <c r="QW609" s="29"/>
      <c r="QX609" s="29"/>
      <c r="QY609" s="29"/>
      <c r="QZ609" s="29"/>
      <c r="RA609" s="29"/>
      <c r="RB609" s="29"/>
      <c r="RC609" s="29"/>
      <c r="RD609" s="29"/>
      <c r="RE609" s="29"/>
      <c r="RF609" s="29"/>
      <c r="RG609" s="29"/>
      <c r="RH609" s="29"/>
      <c r="RI609" s="29"/>
      <c r="RJ609" s="29"/>
      <c r="RK609" s="29"/>
      <c r="RL609" s="29"/>
      <c r="RM609" s="29"/>
      <c r="RN609" s="29"/>
      <c r="RO609" s="29"/>
      <c r="RP609" s="29"/>
      <c r="RQ609" s="29"/>
      <c r="RR609" s="29"/>
      <c r="RS609" s="29"/>
      <c r="RT609" s="29"/>
      <c r="RU609" s="29"/>
      <c r="RV609" s="29"/>
      <c r="RW609" s="29"/>
      <c r="RX609" s="29"/>
      <c r="RY609" s="29"/>
      <c r="RZ609" s="29"/>
      <c r="SA609" s="29"/>
      <c r="SB609" s="29"/>
      <c r="SC609" s="29"/>
      <c r="SD609" s="29"/>
      <c r="SE609" s="29"/>
      <c r="SF609" s="29"/>
      <c r="SG609" s="29"/>
      <c r="SH609" s="29"/>
      <c r="SI609" s="29"/>
      <c r="SJ609" s="29"/>
      <c r="SK609" s="29"/>
      <c r="SL609" s="29"/>
      <c r="SM609" s="29"/>
      <c r="SN609" s="29"/>
      <c r="SO609" s="29"/>
      <c r="SP609" s="29"/>
      <c r="SQ609" s="29"/>
      <c r="SR609" s="29"/>
      <c r="SS609" s="29"/>
      <c r="ST609" s="29"/>
      <c r="SU609" s="29"/>
      <c r="SV609" s="29"/>
      <c r="SW609" s="29"/>
      <c r="SX609" s="29"/>
      <c r="SY609" s="29"/>
      <c r="SZ609" s="29"/>
      <c r="TA609" s="29"/>
      <c r="TB609" s="29"/>
      <c r="TC609" s="29"/>
      <c r="TD609" s="29"/>
      <c r="TE609" s="29"/>
      <c r="TF609" s="29"/>
      <c r="TG609" s="29"/>
      <c r="TH609" s="29"/>
      <c r="TI609" s="29"/>
      <c r="TJ609" s="29"/>
      <c r="TK609" s="29"/>
      <c r="TL609" s="29"/>
      <c r="TM609" s="29"/>
      <c r="TN609" s="29"/>
      <c r="TO609" s="29"/>
      <c r="TP609" s="29"/>
      <c r="TQ609" s="29"/>
      <c r="TR609" s="29"/>
      <c r="TS609" s="29"/>
      <c r="TT609" s="29"/>
      <c r="TU609" s="29"/>
      <c r="TV609" s="29"/>
      <c r="TW609" s="29"/>
      <c r="TX609" s="29"/>
      <c r="TY609" s="29"/>
      <c r="TZ609" s="29"/>
      <c r="UA609" s="29"/>
      <c r="UB609" s="29"/>
      <c r="UC609" s="29"/>
      <c r="UD609" s="29"/>
      <c r="UE609" s="29"/>
      <c r="UF609" s="29"/>
      <c r="UG609" s="29"/>
      <c r="UH609" s="29"/>
      <c r="UI609" s="29"/>
      <c r="UJ609" s="29"/>
      <c r="UK609" s="29"/>
      <c r="UL609" s="29"/>
      <c r="UM609" s="29"/>
      <c r="UN609" s="29"/>
      <c r="UO609" s="29"/>
      <c r="UP609" s="29"/>
      <c r="UQ609" s="29"/>
      <c r="UR609" s="29"/>
      <c r="US609" s="29"/>
      <c r="UT609" s="29"/>
      <c r="UU609" s="29"/>
      <c r="UV609" s="29"/>
      <c r="UW609" s="29"/>
      <c r="UX609" s="29"/>
      <c r="UY609" s="29"/>
      <c r="UZ609" s="29"/>
      <c r="VA609" s="29"/>
      <c r="VB609" s="29"/>
      <c r="VC609" s="29"/>
      <c r="VD609" s="29"/>
      <c r="VE609" s="29"/>
      <c r="VF609" s="29"/>
      <c r="VG609" s="29"/>
      <c r="VH609" s="29"/>
      <c r="VI609" s="29"/>
      <c r="VJ609" s="29"/>
      <c r="VK609" s="29"/>
      <c r="VL609" s="29"/>
      <c r="VM609" s="29"/>
      <c r="VN609" s="29"/>
      <c r="VO609" s="29"/>
      <c r="VP609" s="29"/>
      <c r="VQ609" s="29"/>
      <c r="VR609" s="29"/>
      <c r="VS609" s="29"/>
      <c r="VT609" s="29"/>
      <c r="VU609" s="29"/>
    </row>
    <row r="610" spans="1:593" s="30" customFormat="1" ht="15.75" hidden="1" customHeight="1" x14ac:dyDescent="0.2">
      <c r="A610" s="25" t="s">
        <v>103</v>
      </c>
      <c r="B610" s="41" t="s">
        <v>1510</v>
      </c>
      <c r="C610" s="26" t="s">
        <v>105</v>
      </c>
      <c r="D610" s="24" t="s">
        <v>204</v>
      </c>
      <c r="E610" s="24" t="s">
        <v>1211</v>
      </c>
      <c r="F610" s="31">
        <v>37062</v>
      </c>
      <c r="G610" s="24" t="s">
        <v>1212</v>
      </c>
      <c r="H610" s="24" t="s">
        <v>269</v>
      </c>
      <c r="I610" s="24">
        <v>3</v>
      </c>
      <c r="J610" s="24" t="s">
        <v>1213</v>
      </c>
      <c r="K610" s="24" t="s">
        <v>1214</v>
      </c>
      <c r="L610" s="27">
        <v>999797400</v>
      </c>
      <c r="M610" s="28" t="s">
        <v>112</v>
      </c>
      <c r="N610" s="28"/>
      <c r="O610" s="27"/>
      <c r="P610" s="27"/>
      <c r="Q610" s="33">
        <f t="shared" si="43"/>
        <v>0</v>
      </c>
      <c r="R610" s="34">
        <f t="shared" si="44"/>
        <v>36</v>
      </c>
      <c r="S610" s="28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7"/>
      <c r="BT610" s="27"/>
      <c r="BU610" s="27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  <c r="QN610" s="29"/>
      <c r="QO610" s="29"/>
      <c r="QP610" s="29"/>
      <c r="QQ610" s="29"/>
      <c r="QR610" s="29"/>
      <c r="QS610" s="29"/>
      <c r="QT610" s="29"/>
      <c r="QU610" s="29"/>
      <c r="QV610" s="29"/>
      <c r="QW610" s="29"/>
      <c r="QX610" s="29"/>
      <c r="QY610" s="29"/>
      <c r="QZ610" s="29"/>
      <c r="RA610" s="29"/>
      <c r="RB610" s="29"/>
      <c r="RC610" s="29"/>
      <c r="RD610" s="29"/>
      <c r="RE610" s="29"/>
      <c r="RF610" s="29"/>
      <c r="RG610" s="29"/>
      <c r="RH610" s="29"/>
      <c r="RI610" s="29"/>
      <c r="RJ610" s="29"/>
      <c r="RK610" s="29"/>
      <c r="RL610" s="29"/>
      <c r="RM610" s="29"/>
      <c r="RN610" s="29"/>
      <c r="RO610" s="29"/>
      <c r="RP610" s="29"/>
      <c r="RQ610" s="29"/>
      <c r="RR610" s="29"/>
      <c r="RS610" s="29"/>
      <c r="RT610" s="29"/>
      <c r="RU610" s="29"/>
      <c r="RV610" s="29"/>
      <c r="RW610" s="29"/>
      <c r="RX610" s="29"/>
      <c r="RY610" s="29"/>
      <c r="RZ610" s="29"/>
      <c r="SA610" s="29"/>
      <c r="SB610" s="29"/>
      <c r="SC610" s="29"/>
      <c r="SD610" s="29"/>
      <c r="SE610" s="29"/>
      <c r="SF610" s="29"/>
      <c r="SG610" s="29"/>
      <c r="SH610" s="29"/>
      <c r="SI610" s="29"/>
      <c r="SJ610" s="29"/>
      <c r="SK610" s="29"/>
      <c r="SL610" s="29"/>
      <c r="SM610" s="29"/>
      <c r="SN610" s="29"/>
      <c r="SO610" s="29"/>
      <c r="SP610" s="29"/>
      <c r="SQ610" s="29"/>
      <c r="SR610" s="29"/>
      <c r="SS610" s="29"/>
      <c r="ST610" s="29"/>
      <c r="SU610" s="29"/>
      <c r="SV610" s="29"/>
      <c r="SW610" s="29"/>
      <c r="SX610" s="29"/>
      <c r="SY610" s="29"/>
      <c r="SZ610" s="29"/>
      <c r="TA610" s="29"/>
      <c r="TB610" s="29"/>
      <c r="TC610" s="29"/>
      <c r="TD610" s="29"/>
      <c r="TE610" s="29"/>
      <c r="TF610" s="29"/>
      <c r="TG610" s="29"/>
      <c r="TH610" s="29"/>
      <c r="TI610" s="29"/>
      <c r="TJ610" s="29"/>
      <c r="TK610" s="29"/>
      <c r="TL610" s="29"/>
      <c r="TM610" s="29"/>
      <c r="TN610" s="29"/>
      <c r="TO610" s="29"/>
      <c r="TP610" s="29"/>
      <c r="TQ610" s="29"/>
      <c r="TR610" s="29"/>
      <c r="TS610" s="29"/>
      <c r="TT610" s="29"/>
      <c r="TU610" s="29"/>
      <c r="TV610" s="29"/>
      <c r="TW610" s="29"/>
      <c r="TX610" s="29"/>
      <c r="TY610" s="29"/>
      <c r="TZ610" s="29"/>
      <c r="UA610" s="29"/>
      <c r="UB610" s="29"/>
      <c r="UC610" s="29"/>
      <c r="UD610" s="29"/>
      <c r="UE610" s="29"/>
      <c r="UF610" s="29"/>
      <c r="UG610" s="29"/>
      <c r="UH610" s="29"/>
      <c r="UI610" s="29"/>
      <c r="UJ610" s="29"/>
      <c r="UK610" s="29"/>
      <c r="UL610" s="29"/>
      <c r="UM610" s="29"/>
      <c r="UN610" s="29"/>
      <c r="UO610" s="29"/>
      <c r="UP610" s="29"/>
      <c r="UQ610" s="29"/>
      <c r="UR610" s="29"/>
      <c r="US610" s="29"/>
      <c r="UT610" s="29"/>
      <c r="UU610" s="29"/>
      <c r="UV610" s="29"/>
      <c r="UW610" s="29"/>
      <c r="UX610" s="29"/>
      <c r="UY610" s="29"/>
      <c r="UZ610" s="29"/>
      <c r="VA610" s="29"/>
      <c r="VB610" s="29"/>
      <c r="VC610" s="29"/>
      <c r="VD610" s="29"/>
      <c r="VE610" s="29"/>
      <c r="VF610" s="29"/>
      <c r="VG610" s="29"/>
      <c r="VH610" s="29"/>
      <c r="VI610" s="29"/>
      <c r="VJ610" s="29"/>
      <c r="VK610" s="29"/>
      <c r="VL610" s="29"/>
      <c r="VM610" s="29"/>
      <c r="VN610" s="29"/>
      <c r="VO610" s="29"/>
      <c r="VP610" s="29"/>
      <c r="VQ610" s="29"/>
      <c r="VR610" s="29"/>
      <c r="VS610" s="29"/>
      <c r="VT610" s="29"/>
      <c r="VU610" s="29"/>
    </row>
    <row r="611" spans="1:593" s="30" customFormat="1" ht="15.75" hidden="1" customHeight="1" x14ac:dyDescent="0.2">
      <c r="A611" s="25" t="s">
        <v>103</v>
      </c>
      <c r="B611" s="41" t="s">
        <v>1510</v>
      </c>
      <c r="C611" s="26" t="s">
        <v>105</v>
      </c>
      <c r="D611" s="24" t="s">
        <v>172</v>
      </c>
      <c r="E611" s="24" t="s">
        <v>1601</v>
      </c>
      <c r="F611" s="31">
        <v>37255</v>
      </c>
      <c r="G611" s="24" t="s">
        <v>1602</v>
      </c>
      <c r="H611" s="24" t="s">
        <v>426</v>
      </c>
      <c r="I611" s="24">
        <v>7</v>
      </c>
      <c r="J611" s="24" t="s">
        <v>1603</v>
      </c>
      <c r="K611" s="24" t="s">
        <v>1604</v>
      </c>
      <c r="L611" s="27">
        <v>999742382</v>
      </c>
      <c r="M611" s="28" t="s">
        <v>112</v>
      </c>
      <c r="N611" s="28"/>
      <c r="O611" s="27"/>
      <c r="P611" s="27"/>
      <c r="Q611" s="33">
        <f t="shared" si="43"/>
        <v>0</v>
      </c>
      <c r="R611" s="34">
        <f t="shared" si="44"/>
        <v>36</v>
      </c>
      <c r="S611" s="28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7"/>
      <c r="BT611" s="27"/>
      <c r="BU611" s="27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  <c r="QN611" s="29"/>
      <c r="QO611" s="29"/>
      <c r="QP611" s="29"/>
      <c r="QQ611" s="29"/>
      <c r="QR611" s="29"/>
      <c r="QS611" s="29"/>
      <c r="QT611" s="29"/>
      <c r="QU611" s="29"/>
      <c r="QV611" s="29"/>
      <c r="QW611" s="29"/>
      <c r="QX611" s="29"/>
      <c r="QY611" s="29"/>
      <c r="QZ611" s="29"/>
      <c r="RA611" s="29"/>
      <c r="RB611" s="29"/>
      <c r="RC611" s="29"/>
      <c r="RD611" s="29"/>
      <c r="RE611" s="29"/>
      <c r="RF611" s="29"/>
      <c r="RG611" s="29"/>
      <c r="RH611" s="29"/>
      <c r="RI611" s="29"/>
      <c r="RJ611" s="29"/>
      <c r="RK611" s="29"/>
      <c r="RL611" s="29"/>
      <c r="RM611" s="29"/>
      <c r="RN611" s="29"/>
      <c r="RO611" s="29"/>
      <c r="RP611" s="29"/>
      <c r="RQ611" s="29"/>
      <c r="RR611" s="29"/>
      <c r="RS611" s="29"/>
      <c r="RT611" s="29"/>
      <c r="RU611" s="29"/>
      <c r="RV611" s="29"/>
      <c r="RW611" s="29"/>
      <c r="RX611" s="29"/>
      <c r="RY611" s="29"/>
      <c r="RZ611" s="29"/>
      <c r="SA611" s="29"/>
      <c r="SB611" s="29"/>
      <c r="SC611" s="29"/>
      <c r="SD611" s="29"/>
      <c r="SE611" s="29"/>
      <c r="SF611" s="29"/>
      <c r="SG611" s="29"/>
      <c r="SH611" s="29"/>
      <c r="SI611" s="29"/>
      <c r="SJ611" s="29"/>
      <c r="SK611" s="29"/>
      <c r="SL611" s="29"/>
      <c r="SM611" s="29"/>
      <c r="SN611" s="29"/>
      <c r="SO611" s="29"/>
      <c r="SP611" s="29"/>
      <c r="SQ611" s="29"/>
      <c r="SR611" s="29"/>
      <c r="SS611" s="29"/>
      <c r="ST611" s="29"/>
      <c r="SU611" s="29"/>
      <c r="SV611" s="29"/>
      <c r="SW611" s="29"/>
      <c r="SX611" s="29"/>
      <c r="SY611" s="29"/>
      <c r="SZ611" s="29"/>
      <c r="TA611" s="29"/>
      <c r="TB611" s="29"/>
      <c r="TC611" s="29"/>
      <c r="TD611" s="29"/>
      <c r="TE611" s="29"/>
      <c r="TF611" s="29"/>
      <c r="TG611" s="29"/>
      <c r="TH611" s="29"/>
      <c r="TI611" s="29"/>
      <c r="TJ611" s="29"/>
      <c r="TK611" s="29"/>
      <c r="TL611" s="29"/>
      <c r="TM611" s="29"/>
      <c r="TN611" s="29"/>
      <c r="TO611" s="29"/>
      <c r="TP611" s="29"/>
      <c r="TQ611" s="29"/>
      <c r="TR611" s="29"/>
      <c r="TS611" s="29"/>
      <c r="TT611" s="29"/>
      <c r="TU611" s="29"/>
      <c r="TV611" s="29"/>
      <c r="TW611" s="29"/>
      <c r="TX611" s="29"/>
      <c r="TY611" s="29"/>
      <c r="TZ611" s="29"/>
      <c r="UA611" s="29"/>
      <c r="UB611" s="29"/>
      <c r="UC611" s="29"/>
      <c r="UD611" s="29"/>
      <c r="UE611" s="29"/>
      <c r="UF611" s="29"/>
      <c r="UG611" s="29"/>
      <c r="UH611" s="29"/>
      <c r="UI611" s="29"/>
      <c r="UJ611" s="29"/>
      <c r="UK611" s="29"/>
      <c r="UL611" s="29"/>
      <c r="UM611" s="29"/>
      <c r="UN611" s="29"/>
      <c r="UO611" s="29"/>
      <c r="UP611" s="29"/>
      <c r="UQ611" s="29"/>
      <c r="UR611" s="29"/>
      <c r="US611" s="29"/>
      <c r="UT611" s="29"/>
      <c r="UU611" s="29"/>
      <c r="UV611" s="29"/>
      <c r="UW611" s="29"/>
      <c r="UX611" s="29"/>
      <c r="UY611" s="29"/>
      <c r="UZ611" s="29"/>
      <c r="VA611" s="29"/>
      <c r="VB611" s="29"/>
      <c r="VC611" s="29"/>
      <c r="VD611" s="29"/>
      <c r="VE611" s="29"/>
      <c r="VF611" s="29"/>
      <c r="VG611" s="29"/>
      <c r="VH611" s="29"/>
      <c r="VI611" s="29"/>
      <c r="VJ611" s="29"/>
      <c r="VK611" s="29"/>
      <c r="VL611" s="29"/>
      <c r="VM611" s="29"/>
      <c r="VN611" s="29"/>
      <c r="VO611" s="29"/>
      <c r="VP611" s="29"/>
      <c r="VQ611" s="29"/>
      <c r="VR611" s="29"/>
      <c r="VS611" s="29"/>
      <c r="VT611" s="29"/>
      <c r="VU611" s="29"/>
    </row>
    <row r="612" spans="1:593" s="30" customFormat="1" ht="15.75" hidden="1" customHeight="1" x14ac:dyDescent="0.2">
      <c r="A612" s="25" t="s">
        <v>103</v>
      </c>
      <c r="B612" s="41" t="s">
        <v>1510</v>
      </c>
      <c r="C612" s="26" t="s">
        <v>105</v>
      </c>
      <c r="D612" s="24" t="s">
        <v>1435</v>
      </c>
      <c r="E612" s="24" t="s">
        <v>1436</v>
      </c>
      <c r="F612" s="24"/>
      <c r="G612" s="24" t="s">
        <v>1437</v>
      </c>
      <c r="H612" s="24" t="s">
        <v>116</v>
      </c>
      <c r="I612" s="25">
        <v>2</v>
      </c>
      <c r="J612" s="24" t="s">
        <v>395</v>
      </c>
      <c r="K612" s="24" t="s">
        <v>1438</v>
      </c>
      <c r="L612" s="27">
        <v>999806159</v>
      </c>
      <c r="M612" s="28" t="s">
        <v>112</v>
      </c>
      <c r="N612" s="28"/>
      <c r="O612" s="27"/>
      <c r="P612" s="27"/>
      <c r="Q612" s="33">
        <f t="shared" si="43"/>
        <v>0</v>
      </c>
      <c r="R612" s="34">
        <f t="shared" si="44"/>
        <v>36</v>
      </c>
      <c r="S612" s="28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7"/>
      <c r="BT612" s="27"/>
      <c r="BU612" s="27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  <c r="QN612" s="29"/>
      <c r="QO612" s="29"/>
      <c r="QP612" s="29"/>
      <c r="QQ612" s="29"/>
      <c r="QR612" s="29"/>
      <c r="QS612" s="29"/>
      <c r="QT612" s="29"/>
      <c r="QU612" s="29"/>
      <c r="QV612" s="29"/>
      <c r="QW612" s="29"/>
      <c r="QX612" s="29"/>
      <c r="QY612" s="29"/>
      <c r="QZ612" s="29"/>
      <c r="RA612" s="29"/>
      <c r="RB612" s="29"/>
      <c r="RC612" s="29"/>
      <c r="RD612" s="29"/>
      <c r="RE612" s="29"/>
      <c r="RF612" s="29"/>
      <c r="RG612" s="29"/>
      <c r="RH612" s="29"/>
      <c r="RI612" s="29"/>
      <c r="RJ612" s="29"/>
      <c r="RK612" s="29"/>
      <c r="RL612" s="29"/>
      <c r="RM612" s="29"/>
      <c r="RN612" s="29"/>
      <c r="RO612" s="29"/>
      <c r="RP612" s="29"/>
      <c r="RQ612" s="29"/>
      <c r="RR612" s="29"/>
      <c r="RS612" s="29"/>
      <c r="RT612" s="29"/>
      <c r="RU612" s="29"/>
      <c r="RV612" s="29"/>
      <c r="RW612" s="29"/>
      <c r="RX612" s="29"/>
      <c r="RY612" s="29"/>
      <c r="RZ612" s="29"/>
      <c r="SA612" s="29"/>
      <c r="SB612" s="29"/>
      <c r="SC612" s="29"/>
      <c r="SD612" s="29"/>
      <c r="SE612" s="29"/>
      <c r="SF612" s="29"/>
      <c r="SG612" s="29"/>
      <c r="SH612" s="29"/>
      <c r="SI612" s="29"/>
      <c r="SJ612" s="29"/>
      <c r="SK612" s="29"/>
      <c r="SL612" s="29"/>
      <c r="SM612" s="29"/>
      <c r="SN612" s="29"/>
      <c r="SO612" s="29"/>
      <c r="SP612" s="29"/>
      <c r="SQ612" s="29"/>
      <c r="SR612" s="29"/>
      <c r="SS612" s="29"/>
      <c r="ST612" s="29"/>
      <c r="SU612" s="29"/>
      <c r="SV612" s="29"/>
      <c r="SW612" s="29"/>
      <c r="SX612" s="29"/>
      <c r="SY612" s="29"/>
      <c r="SZ612" s="29"/>
      <c r="TA612" s="29"/>
      <c r="TB612" s="29"/>
      <c r="TC612" s="29"/>
      <c r="TD612" s="29"/>
      <c r="TE612" s="29"/>
      <c r="TF612" s="29"/>
      <c r="TG612" s="29"/>
      <c r="TH612" s="29"/>
      <c r="TI612" s="29"/>
      <c r="TJ612" s="29"/>
      <c r="TK612" s="29"/>
      <c r="TL612" s="29"/>
      <c r="TM612" s="29"/>
      <c r="TN612" s="29"/>
      <c r="TO612" s="29"/>
      <c r="TP612" s="29"/>
      <c r="TQ612" s="29"/>
      <c r="TR612" s="29"/>
      <c r="TS612" s="29"/>
      <c r="TT612" s="29"/>
      <c r="TU612" s="29"/>
      <c r="TV612" s="29"/>
      <c r="TW612" s="29"/>
      <c r="TX612" s="29"/>
      <c r="TY612" s="29"/>
      <c r="TZ612" s="29"/>
      <c r="UA612" s="29"/>
      <c r="UB612" s="29"/>
      <c r="UC612" s="29"/>
      <c r="UD612" s="29"/>
      <c r="UE612" s="29"/>
      <c r="UF612" s="29"/>
      <c r="UG612" s="29"/>
      <c r="UH612" s="29"/>
      <c r="UI612" s="29"/>
      <c r="UJ612" s="29"/>
      <c r="UK612" s="29"/>
      <c r="UL612" s="29"/>
      <c r="UM612" s="29"/>
      <c r="UN612" s="29"/>
      <c r="UO612" s="29"/>
      <c r="UP612" s="29"/>
      <c r="UQ612" s="29"/>
      <c r="UR612" s="29"/>
      <c r="US612" s="29"/>
      <c r="UT612" s="29"/>
      <c r="UU612" s="29"/>
      <c r="UV612" s="29"/>
      <c r="UW612" s="29"/>
      <c r="UX612" s="29"/>
      <c r="UY612" s="29"/>
      <c r="UZ612" s="29"/>
      <c r="VA612" s="29"/>
      <c r="VB612" s="29"/>
      <c r="VC612" s="29"/>
      <c r="VD612" s="29"/>
      <c r="VE612" s="29"/>
      <c r="VF612" s="29"/>
      <c r="VG612" s="29"/>
      <c r="VH612" s="29"/>
      <c r="VI612" s="29"/>
      <c r="VJ612" s="29"/>
      <c r="VK612" s="29"/>
      <c r="VL612" s="29"/>
      <c r="VM612" s="29"/>
      <c r="VN612" s="29"/>
      <c r="VO612" s="29"/>
      <c r="VP612" s="29"/>
      <c r="VQ612" s="29"/>
      <c r="VR612" s="29"/>
      <c r="VS612" s="29"/>
      <c r="VT612" s="29"/>
      <c r="VU612" s="29"/>
    </row>
    <row r="613" spans="1:593" s="30" customFormat="1" ht="15.75" hidden="1" customHeight="1" x14ac:dyDescent="0.2">
      <c r="A613" s="25" t="s">
        <v>103</v>
      </c>
      <c r="B613" s="41" t="s">
        <v>1510</v>
      </c>
      <c r="C613" s="26" t="s">
        <v>105</v>
      </c>
      <c r="D613" s="24" t="s">
        <v>1423</v>
      </c>
      <c r="E613" s="24" t="s">
        <v>847</v>
      </c>
      <c r="F613" s="24"/>
      <c r="G613" s="24" t="s">
        <v>1605</v>
      </c>
      <c r="H613" s="24" t="s">
        <v>606</v>
      </c>
      <c r="I613" s="24">
        <v>7</v>
      </c>
      <c r="J613" s="24" t="s">
        <v>1075</v>
      </c>
      <c r="K613" s="24" t="s">
        <v>1076</v>
      </c>
      <c r="L613" s="27">
        <v>999890884</v>
      </c>
      <c r="M613" s="28" t="s">
        <v>112</v>
      </c>
      <c r="N613" s="28"/>
      <c r="O613" s="27"/>
      <c r="P613" s="27"/>
      <c r="Q613" s="33">
        <f t="shared" si="43"/>
        <v>0</v>
      </c>
      <c r="R613" s="34">
        <f t="shared" si="44"/>
        <v>36</v>
      </c>
      <c r="S613" s="28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7"/>
      <c r="BT613" s="27"/>
      <c r="BU613" s="27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  <c r="QN613" s="29"/>
      <c r="QO613" s="29"/>
      <c r="QP613" s="29"/>
      <c r="QQ613" s="29"/>
      <c r="QR613" s="29"/>
      <c r="QS613" s="29"/>
      <c r="QT613" s="29"/>
      <c r="QU613" s="29"/>
      <c r="QV613" s="29"/>
      <c r="QW613" s="29"/>
      <c r="QX613" s="29"/>
      <c r="QY613" s="29"/>
      <c r="QZ613" s="29"/>
      <c r="RA613" s="29"/>
      <c r="RB613" s="29"/>
      <c r="RC613" s="29"/>
      <c r="RD613" s="29"/>
      <c r="RE613" s="29"/>
      <c r="RF613" s="29"/>
      <c r="RG613" s="29"/>
      <c r="RH613" s="29"/>
      <c r="RI613" s="29"/>
      <c r="RJ613" s="29"/>
      <c r="RK613" s="29"/>
      <c r="RL613" s="29"/>
      <c r="RM613" s="29"/>
      <c r="RN613" s="29"/>
      <c r="RO613" s="29"/>
      <c r="RP613" s="29"/>
      <c r="RQ613" s="29"/>
      <c r="RR613" s="29"/>
      <c r="RS613" s="29"/>
      <c r="RT613" s="29"/>
      <c r="RU613" s="29"/>
      <c r="RV613" s="29"/>
      <c r="RW613" s="29"/>
      <c r="RX613" s="29"/>
      <c r="RY613" s="29"/>
      <c r="RZ613" s="29"/>
      <c r="SA613" s="29"/>
      <c r="SB613" s="29"/>
      <c r="SC613" s="29"/>
      <c r="SD613" s="29"/>
      <c r="SE613" s="29"/>
      <c r="SF613" s="29"/>
      <c r="SG613" s="29"/>
      <c r="SH613" s="29"/>
      <c r="SI613" s="29"/>
      <c r="SJ613" s="29"/>
      <c r="SK613" s="29"/>
      <c r="SL613" s="29"/>
      <c r="SM613" s="29"/>
      <c r="SN613" s="29"/>
      <c r="SO613" s="29"/>
      <c r="SP613" s="29"/>
      <c r="SQ613" s="29"/>
      <c r="SR613" s="29"/>
      <c r="SS613" s="29"/>
      <c r="ST613" s="29"/>
      <c r="SU613" s="29"/>
      <c r="SV613" s="29"/>
      <c r="SW613" s="29"/>
      <c r="SX613" s="29"/>
      <c r="SY613" s="29"/>
      <c r="SZ613" s="29"/>
      <c r="TA613" s="29"/>
      <c r="TB613" s="29"/>
      <c r="TC613" s="29"/>
      <c r="TD613" s="29"/>
      <c r="TE613" s="29"/>
      <c r="TF613" s="29"/>
      <c r="TG613" s="29"/>
      <c r="TH613" s="29"/>
      <c r="TI613" s="29"/>
      <c r="TJ613" s="29"/>
      <c r="TK613" s="29"/>
      <c r="TL613" s="29"/>
      <c r="TM613" s="29"/>
      <c r="TN613" s="29"/>
      <c r="TO613" s="29"/>
      <c r="TP613" s="29"/>
      <c r="TQ613" s="29"/>
      <c r="TR613" s="29"/>
      <c r="TS613" s="29"/>
      <c r="TT613" s="29"/>
      <c r="TU613" s="29"/>
      <c r="TV613" s="29"/>
      <c r="TW613" s="29"/>
      <c r="TX613" s="29"/>
      <c r="TY613" s="29"/>
      <c r="TZ613" s="29"/>
      <c r="UA613" s="29"/>
      <c r="UB613" s="29"/>
      <c r="UC613" s="29"/>
      <c r="UD613" s="29"/>
      <c r="UE613" s="29"/>
      <c r="UF613" s="29"/>
      <c r="UG613" s="29"/>
      <c r="UH613" s="29"/>
      <c r="UI613" s="29"/>
      <c r="UJ613" s="29"/>
      <c r="UK613" s="29"/>
      <c r="UL613" s="29"/>
      <c r="UM613" s="29"/>
      <c r="UN613" s="29"/>
      <c r="UO613" s="29"/>
      <c r="UP613" s="29"/>
      <c r="UQ613" s="29"/>
      <c r="UR613" s="29"/>
      <c r="US613" s="29"/>
      <c r="UT613" s="29"/>
      <c r="UU613" s="29"/>
      <c r="UV613" s="29"/>
      <c r="UW613" s="29"/>
      <c r="UX613" s="29"/>
      <c r="UY613" s="29"/>
      <c r="UZ613" s="29"/>
      <c r="VA613" s="29"/>
      <c r="VB613" s="29"/>
      <c r="VC613" s="29"/>
      <c r="VD613" s="29"/>
      <c r="VE613" s="29"/>
      <c r="VF613" s="29"/>
      <c r="VG613" s="29"/>
      <c r="VH613" s="29"/>
      <c r="VI613" s="29"/>
      <c r="VJ613" s="29"/>
      <c r="VK613" s="29"/>
      <c r="VL613" s="29"/>
      <c r="VM613" s="29"/>
      <c r="VN613" s="29"/>
      <c r="VO613" s="29"/>
      <c r="VP613" s="29"/>
      <c r="VQ613" s="29"/>
      <c r="VR613" s="29"/>
      <c r="VS613" s="29"/>
      <c r="VT613" s="29"/>
      <c r="VU613" s="29"/>
    </row>
    <row r="614" spans="1:593" s="30" customFormat="1" ht="15.75" hidden="1" customHeight="1" x14ac:dyDescent="0.2">
      <c r="A614" s="25" t="s">
        <v>1226</v>
      </c>
      <c r="B614" s="41" t="s">
        <v>1510</v>
      </c>
      <c r="C614" s="26" t="s">
        <v>105</v>
      </c>
      <c r="D614" s="24" t="s">
        <v>1227</v>
      </c>
      <c r="E614" s="24" t="s">
        <v>1228</v>
      </c>
      <c r="F614" s="24">
        <v>37323</v>
      </c>
      <c r="G614" s="24" t="s">
        <v>1139</v>
      </c>
      <c r="H614" s="24" t="s">
        <v>122</v>
      </c>
      <c r="I614" s="24">
        <v>4</v>
      </c>
      <c r="J614" s="24" t="s">
        <v>1229</v>
      </c>
      <c r="K614" s="24" t="s">
        <v>1230</v>
      </c>
      <c r="L614" s="27">
        <v>999847248</v>
      </c>
      <c r="M614" s="28" t="s">
        <v>112</v>
      </c>
      <c r="N614" s="28"/>
      <c r="O614" s="27"/>
      <c r="P614" s="27"/>
      <c r="Q614" s="33">
        <f t="shared" si="43"/>
        <v>0</v>
      </c>
      <c r="R614" s="34">
        <f t="shared" si="44"/>
        <v>36</v>
      </c>
      <c r="S614" s="28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7"/>
      <c r="BT614" s="27"/>
      <c r="BU614" s="27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  <c r="QN614" s="29"/>
      <c r="QO614" s="29"/>
      <c r="QP614" s="29"/>
      <c r="QQ614" s="29"/>
      <c r="QR614" s="29"/>
      <c r="QS614" s="29"/>
      <c r="QT614" s="29"/>
      <c r="QU614" s="29"/>
      <c r="QV614" s="29"/>
      <c r="QW614" s="29"/>
      <c r="QX614" s="29"/>
      <c r="QY614" s="29"/>
      <c r="QZ614" s="29"/>
      <c r="RA614" s="29"/>
      <c r="RB614" s="29"/>
      <c r="RC614" s="29"/>
      <c r="RD614" s="29"/>
      <c r="RE614" s="29"/>
      <c r="RF614" s="29"/>
      <c r="RG614" s="29"/>
      <c r="RH614" s="29"/>
      <c r="RI614" s="29"/>
      <c r="RJ614" s="29"/>
      <c r="RK614" s="29"/>
      <c r="RL614" s="29"/>
      <c r="RM614" s="29"/>
      <c r="RN614" s="29"/>
      <c r="RO614" s="29"/>
      <c r="RP614" s="29"/>
      <c r="RQ614" s="29"/>
      <c r="RR614" s="29"/>
      <c r="RS614" s="29"/>
      <c r="RT614" s="29"/>
      <c r="RU614" s="29"/>
      <c r="RV614" s="29"/>
      <c r="RW614" s="29"/>
      <c r="RX614" s="29"/>
      <c r="RY614" s="29"/>
      <c r="RZ614" s="29"/>
      <c r="SA614" s="29"/>
      <c r="SB614" s="29"/>
      <c r="SC614" s="29"/>
      <c r="SD614" s="29"/>
      <c r="SE614" s="29"/>
      <c r="SF614" s="29"/>
      <c r="SG614" s="29"/>
      <c r="SH614" s="29"/>
      <c r="SI614" s="29"/>
      <c r="SJ614" s="29"/>
      <c r="SK614" s="29"/>
      <c r="SL614" s="29"/>
      <c r="SM614" s="29"/>
      <c r="SN614" s="29"/>
      <c r="SO614" s="29"/>
      <c r="SP614" s="29"/>
      <c r="SQ614" s="29"/>
      <c r="SR614" s="29"/>
      <c r="SS614" s="29"/>
      <c r="ST614" s="29"/>
      <c r="SU614" s="29"/>
      <c r="SV614" s="29"/>
      <c r="SW614" s="29"/>
      <c r="SX614" s="29"/>
      <c r="SY614" s="29"/>
      <c r="SZ614" s="29"/>
      <c r="TA614" s="29"/>
      <c r="TB614" s="29"/>
      <c r="TC614" s="29"/>
      <c r="TD614" s="29"/>
      <c r="TE614" s="29"/>
      <c r="TF614" s="29"/>
      <c r="TG614" s="29"/>
      <c r="TH614" s="29"/>
      <c r="TI614" s="29"/>
      <c r="TJ614" s="29"/>
      <c r="TK614" s="29"/>
      <c r="TL614" s="29"/>
      <c r="TM614" s="29"/>
      <c r="TN614" s="29"/>
      <c r="TO614" s="29"/>
      <c r="TP614" s="29"/>
      <c r="TQ614" s="29"/>
      <c r="TR614" s="29"/>
      <c r="TS614" s="29"/>
      <c r="TT614" s="29"/>
      <c r="TU614" s="29"/>
      <c r="TV614" s="29"/>
      <c r="TW614" s="29"/>
      <c r="TX614" s="29"/>
      <c r="TY614" s="29"/>
      <c r="TZ614" s="29"/>
      <c r="UA614" s="29"/>
      <c r="UB614" s="29"/>
      <c r="UC614" s="29"/>
      <c r="UD614" s="29"/>
      <c r="UE614" s="29"/>
      <c r="UF614" s="29"/>
      <c r="UG614" s="29"/>
      <c r="UH614" s="29"/>
      <c r="UI614" s="29"/>
      <c r="UJ614" s="29"/>
      <c r="UK614" s="29"/>
      <c r="UL614" s="29"/>
      <c r="UM614" s="29"/>
      <c r="UN614" s="29"/>
      <c r="UO614" s="29"/>
      <c r="UP614" s="29"/>
      <c r="UQ614" s="29"/>
      <c r="UR614" s="29"/>
      <c r="US614" s="29"/>
      <c r="UT614" s="29"/>
      <c r="UU614" s="29"/>
      <c r="UV614" s="29"/>
      <c r="UW614" s="29"/>
      <c r="UX614" s="29"/>
      <c r="UY614" s="29"/>
      <c r="UZ614" s="29"/>
      <c r="VA614" s="29"/>
      <c r="VB614" s="29"/>
      <c r="VC614" s="29"/>
      <c r="VD614" s="29"/>
      <c r="VE614" s="29"/>
      <c r="VF614" s="29"/>
      <c r="VG614" s="29"/>
      <c r="VH614" s="29"/>
      <c r="VI614" s="29"/>
      <c r="VJ614" s="29"/>
      <c r="VK614" s="29"/>
      <c r="VL614" s="29"/>
      <c r="VM614" s="29"/>
      <c r="VN614" s="29"/>
      <c r="VO614" s="29"/>
      <c r="VP614" s="29"/>
      <c r="VQ614" s="29"/>
      <c r="VR614" s="29"/>
      <c r="VS614" s="29"/>
      <c r="VT614" s="29"/>
      <c r="VU614" s="29"/>
    </row>
    <row r="615" spans="1:593" s="30" customFormat="1" ht="15.75" hidden="1" customHeight="1" x14ac:dyDescent="0.2">
      <c r="A615" s="25" t="s">
        <v>103</v>
      </c>
      <c r="B615" s="41" t="s">
        <v>1510</v>
      </c>
      <c r="C615" s="26" t="s">
        <v>105</v>
      </c>
      <c r="D615" s="24" t="s">
        <v>1606</v>
      </c>
      <c r="E615" s="24" t="s">
        <v>731</v>
      </c>
      <c r="F615" s="31">
        <v>36899</v>
      </c>
      <c r="G615" s="24" t="s">
        <v>468</v>
      </c>
      <c r="H615" s="24" t="s">
        <v>122</v>
      </c>
      <c r="I615" s="24">
        <v>4</v>
      </c>
      <c r="J615" s="24" t="s">
        <v>1607</v>
      </c>
      <c r="K615" s="24" t="s">
        <v>1608</v>
      </c>
      <c r="L615" s="27">
        <v>999888154</v>
      </c>
      <c r="M615" s="28" t="s">
        <v>112</v>
      </c>
      <c r="N615" s="28"/>
      <c r="O615" s="27"/>
      <c r="P615" s="27"/>
      <c r="Q615" s="33">
        <f t="shared" si="43"/>
        <v>0</v>
      </c>
      <c r="R615" s="34">
        <f t="shared" si="44"/>
        <v>36</v>
      </c>
      <c r="S615" s="28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7"/>
      <c r="BT615" s="27"/>
      <c r="BU615" s="27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</row>
    <row r="616" spans="1:593" s="30" customFormat="1" ht="15.75" hidden="1" customHeight="1" x14ac:dyDescent="0.2">
      <c r="A616" s="25" t="s">
        <v>103</v>
      </c>
      <c r="B616" s="41" t="s">
        <v>1510</v>
      </c>
      <c r="C616" s="26" t="s">
        <v>105</v>
      </c>
      <c r="D616" s="24" t="s">
        <v>1609</v>
      </c>
      <c r="E616" s="24" t="s">
        <v>731</v>
      </c>
      <c r="F616" s="24"/>
      <c r="G616" s="24" t="s">
        <v>649</v>
      </c>
      <c r="H616" s="24" t="s">
        <v>258</v>
      </c>
      <c r="I616" s="24">
        <v>5</v>
      </c>
      <c r="J616" s="24" t="s">
        <v>1610</v>
      </c>
      <c r="K616" s="24" t="s">
        <v>1611</v>
      </c>
      <c r="L616" s="27">
        <v>999866939</v>
      </c>
      <c r="M616" s="28" t="s">
        <v>112</v>
      </c>
      <c r="N616" s="28"/>
      <c r="O616" s="27"/>
      <c r="P616" s="27"/>
      <c r="Q616" s="33">
        <f t="shared" si="43"/>
        <v>0</v>
      </c>
      <c r="R616" s="34">
        <f t="shared" si="44"/>
        <v>36</v>
      </c>
      <c r="S616" s="28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7"/>
      <c r="BT616" s="27"/>
      <c r="BU616" s="27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</row>
    <row r="617" spans="1:593" s="30" customFormat="1" ht="15.75" hidden="1" customHeight="1" x14ac:dyDescent="0.2">
      <c r="A617" s="25" t="s">
        <v>103</v>
      </c>
      <c r="B617" s="41" t="s">
        <v>1510</v>
      </c>
      <c r="C617" s="26" t="s">
        <v>105</v>
      </c>
      <c r="D617" s="24" t="s">
        <v>1612</v>
      </c>
      <c r="E617" s="24" t="s">
        <v>1613</v>
      </c>
      <c r="F617" s="31">
        <v>37045</v>
      </c>
      <c r="G617" s="24" t="s">
        <v>1614</v>
      </c>
      <c r="H617" s="24" t="s">
        <v>258</v>
      </c>
      <c r="I617" s="24">
        <v>5</v>
      </c>
      <c r="J617" s="24" t="s">
        <v>1615</v>
      </c>
      <c r="K617" s="24" t="s">
        <v>1616</v>
      </c>
      <c r="L617" s="27">
        <v>999731485</v>
      </c>
      <c r="M617" s="28" t="s">
        <v>112</v>
      </c>
      <c r="N617" s="28"/>
      <c r="O617" s="27"/>
      <c r="P617" s="27"/>
      <c r="Q617" s="33">
        <f t="shared" si="43"/>
        <v>0</v>
      </c>
      <c r="R617" s="34">
        <f t="shared" si="44"/>
        <v>36</v>
      </c>
      <c r="S617" s="28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7"/>
      <c r="BT617" s="27"/>
      <c r="BU617" s="27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</row>
    <row r="618" spans="1:593" s="30" customFormat="1" ht="15.75" hidden="1" customHeight="1" x14ac:dyDescent="0.2">
      <c r="A618" s="25" t="s">
        <v>103</v>
      </c>
      <c r="B618" s="41" t="s">
        <v>1510</v>
      </c>
      <c r="C618" s="26" t="s">
        <v>105</v>
      </c>
      <c r="D618" s="24" t="s">
        <v>365</v>
      </c>
      <c r="E618" s="24" t="s">
        <v>1617</v>
      </c>
      <c r="F618" s="24"/>
      <c r="G618" s="24" t="s">
        <v>1618</v>
      </c>
      <c r="H618" s="24" t="s">
        <v>139</v>
      </c>
      <c r="I618" s="24">
        <v>8</v>
      </c>
      <c r="J618" s="24" t="s">
        <v>713</v>
      </c>
      <c r="K618" s="24" t="s">
        <v>1619</v>
      </c>
      <c r="L618" s="27">
        <v>999900237</v>
      </c>
      <c r="M618" s="28" t="s">
        <v>112</v>
      </c>
      <c r="N618" s="28"/>
      <c r="O618" s="27"/>
      <c r="P618" s="27"/>
      <c r="Q618" s="33">
        <f t="shared" si="43"/>
        <v>0</v>
      </c>
      <c r="R618" s="34">
        <f t="shared" si="44"/>
        <v>36</v>
      </c>
      <c r="S618" s="28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7"/>
      <c r="BT618" s="27"/>
      <c r="BU618" s="27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</row>
    <row r="619" spans="1:593" s="30" customFormat="1" ht="15.75" hidden="1" customHeight="1" x14ac:dyDescent="0.2">
      <c r="A619" s="25" t="s">
        <v>103</v>
      </c>
      <c r="B619" s="41" t="s">
        <v>1510</v>
      </c>
      <c r="C619" s="26" t="s">
        <v>105</v>
      </c>
      <c r="D619" s="24" t="s">
        <v>531</v>
      </c>
      <c r="E619" s="24" t="s">
        <v>1620</v>
      </c>
      <c r="F619" s="24"/>
      <c r="G619" s="24" t="s">
        <v>780</v>
      </c>
      <c r="H619" s="24" t="s">
        <v>139</v>
      </c>
      <c r="I619" s="24">
        <v>8</v>
      </c>
      <c r="J619" s="24" t="s">
        <v>781</v>
      </c>
      <c r="K619" s="24" t="s">
        <v>782</v>
      </c>
      <c r="L619" s="27">
        <v>999899186</v>
      </c>
      <c r="M619" s="28" t="s">
        <v>112</v>
      </c>
      <c r="N619" s="28"/>
      <c r="O619" s="27"/>
      <c r="P619" s="27"/>
      <c r="Q619" s="33">
        <f t="shared" si="43"/>
        <v>0</v>
      </c>
      <c r="R619" s="34">
        <f t="shared" si="44"/>
        <v>36</v>
      </c>
      <c r="S619" s="28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7"/>
      <c r="BT619" s="27"/>
      <c r="BU619" s="27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</row>
    <row r="620" spans="1:593" s="30" customFormat="1" ht="15.75" hidden="1" customHeight="1" x14ac:dyDescent="0.2">
      <c r="A620" s="25" t="s">
        <v>103</v>
      </c>
      <c r="B620" s="41" t="s">
        <v>1510</v>
      </c>
      <c r="C620" s="26" t="s">
        <v>105</v>
      </c>
      <c r="D620" s="24" t="s">
        <v>1621</v>
      </c>
      <c r="E620" s="24" t="s">
        <v>1622</v>
      </c>
      <c r="F620" s="24"/>
      <c r="G620" s="24" t="s">
        <v>1623</v>
      </c>
      <c r="H620" s="24" t="s">
        <v>1122</v>
      </c>
      <c r="I620" s="24">
        <v>5</v>
      </c>
      <c r="J620" s="24" t="s">
        <v>1624</v>
      </c>
      <c r="K620" s="24" t="s">
        <v>1625</v>
      </c>
      <c r="L620" s="27">
        <v>999900696</v>
      </c>
      <c r="M620" s="28" t="s">
        <v>112</v>
      </c>
      <c r="N620" s="28"/>
      <c r="O620" s="27"/>
      <c r="P620" s="27"/>
      <c r="Q620" s="33">
        <f t="shared" si="43"/>
        <v>0</v>
      </c>
      <c r="R620" s="34">
        <f t="shared" si="44"/>
        <v>36</v>
      </c>
      <c r="S620" s="28"/>
      <c r="T620" s="27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7"/>
      <c r="BT620" s="27"/>
      <c r="BU620" s="27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</row>
    <row r="621" spans="1:593" s="30" customFormat="1" ht="15.75" hidden="1" customHeight="1" x14ac:dyDescent="0.2">
      <c r="A621" s="25" t="s">
        <v>103</v>
      </c>
      <c r="B621" s="41" t="s">
        <v>1510</v>
      </c>
      <c r="C621" s="26" t="s">
        <v>105</v>
      </c>
      <c r="D621" s="24" t="s">
        <v>1626</v>
      </c>
      <c r="E621" s="24" t="s">
        <v>1627</v>
      </c>
      <c r="F621" s="24"/>
      <c r="G621" s="24" t="s">
        <v>1628</v>
      </c>
      <c r="H621" s="24" t="s">
        <v>275</v>
      </c>
      <c r="I621" s="24">
        <v>3</v>
      </c>
      <c r="J621" s="24" t="s">
        <v>412</v>
      </c>
      <c r="K621" s="24"/>
      <c r="L621" s="27">
        <v>999799186</v>
      </c>
      <c r="M621" s="28" t="s">
        <v>112</v>
      </c>
      <c r="N621" s="28"/>
      <c r="O621" s="27"/>
      <c r="P621" s="27"/>
      <c r="Q621" s="33">
        <f t="shared" si="43"/>
        <v>0</v>
      </c>
      <c r="R621" s="34">
        <f t="shared" si="44"/>
        <v>36</v>
      </c>
      <c r="S621" s="28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7"/>
      <c r="BT621" s="27"/>
      <c r="BU621" s="27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</row>
    <row r="622" spans="1:593" s="30" customFormat="1" ht="15.75" hidden="1" customHeight="1" x14ac:dyDescent="0.2">
      <c r="A622" s="25" t="s">
        <v>103</v>
      </c>
      <c r="B622" s="41" t="s">
        <v>1510</v>
      </c>
      <c r="C622" s="26" t="s">
        <v>105</v>
      </c>
      <c r="D622" s="24" t="s">
        <v>1629</v>
      </c>
      <c r="E622" s="24" t="s">
        <v>1630</v>
      </c>
      <c r="F622" s="24"/>
      <c r="G622" s="24" t="s">
        <v>161</v>
      </c>
      <c r="H622" s="24" t="s">
        <v>109</v>
      </c>
      <c r="I622" s="24">
        <v>6</v>
      </c>
      <c r="J622" s="24" t="s">
        <v>162</v>
      </c>
      <c r="K622" s="24" t="s">
        <v>163</v>
      </c>
      <c r="L622" s="27">
        <v>999786618</v>
      </c>
      <c r="M622" s="28" t="s">
        <v>112</v>
      </c>
      <c r="N622" s="28"/>
      <c r="O622" s="27"/>
      <c r="P622" s="27"/>
      <c r="Q622" s="33">
        <f t="shared" si="43"/>
        <v>0</v>
      </c>
      <c r="R622" s="34">
        <f t="shared" si="44"/>
        <v>36</v>
      </c>
      <c r="S622" s="28"/>
      <c r="T622" s="27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7"/>
      <c r="BT622" s="27"/>
      <c r="BU622" s="27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</row>
    <row r="623" spans="1:593" s="30" customFormat="1" ht="15.75" hidden="1" customHeight="1" x14ac:dyDescent="0.2">
      <c r="A623" s="25" t="s">
        <v>103</v>
      </c>
      <c r="B623" s="41" t="s">
        <v>1510</v>
      </c>
      <c r="C623" s="26" t="s">
        <v>105</v>
      </c>
      <c r="D623" s="24" t="s">
        <v>1631</v>
      </c>
      <c r="E623" s="24" t="s">
        <v>336</v>
      </c>
      <c r="F623" s="31">
        <v>37547</v>
      </c>
      <c r="G623" s="24" t="s">
        <v>161</v>
      </c>
      <c r="H623" s="24" t="s">
        <v>109</v>
      </c>
      <c r="I623" s="24">
        <v>6</v>
      </c>
      <c r="J623" s="24" t="s">
        <v>162</v>
      </c>
      <c r="K623" s="24" t="s">
        <v>163</v>
      </c>
      <c r="L623" s="27">
        <v>999779330</v>
      </c>
      <c r="M623" s="28" t="s">
        <v>112</v>
      </c>
      <c r="N623" s="28"/>
      <c r="O623" s="27"/>
      <c r="P623" s="27"/>
      <c r="Q623" s="33">
        <f t="shared" si="43"/>
        <v>0</v>
      </c>
      <c r="R623" s="34">
        <f t="shared" si="44"/>
        <v>36</v>
      </c>
      <c r="S623" s="28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7"/>
      <c r="BT623" s="27"/>
      <c r="BU623" s="27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</row>
    <row r="624" spans="1:593" s="30" customFormat="1" ht="15.75" hidden="1" customHeight="1" x14ac:dyDescent="0.2">
      <c r="A624" s="25" t="s">
        <v>103</v>
      </c>
      <c r="B624" s="41" t="s">
        <v>1510</v>
      </c>
      <c r="C624" s="26" t="s">
        <v>105</v>
      </c>
      <c r="D624" s="24" t="s">
        <v>1033</v>
      </c>
      <c r="E624" s="24" t="s">
        <v>1632</v>
      </c>
      <c r="F624" s="31">
        <v>37459</v>
      </c>
      <c r="G624" s="24" t="s">
        <v>1633</v>
      </c>
      <c r="H624" s="24" t="s">
        <v>415</v>
      </c>
      <c r="I624" s="24">
        <v>4</v>
      </c>
      <c r="J624" s="24" t="s">
        <v>1634</v>
      </c>
      <c r="K624" s="24" t="s">
        <v>1635</v>
      </c>
      <c r="L624" s="27">
        <v>999883534</v>
      </c>
      <c r="M624" s="28" t="s">
        <v>112</v>
      </c>
      <c r="N624" s="28"/>
      <c r="O624" s="27"/>
      <c r="P624" s="27"/>
      <c r="Q624" s="33">
        <f t="shared" si="43"/>
        <v>0</v>
      </c>
      <c r="R624" s="34">
        <f t="shared" si="44"/>
        <v>36</v>
      </c>
      <c r="S624" s="28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7"/>
      <c r="BT624" s="27"/>
      <c r="BU624" s="27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</row>
    <row r="625" spans="1:593" s="30" customFormat="1" ht="15.75" hidden="1" customHeight="1" x14ac:dyDescent="0.2">
      <c r="A625" s="25" t="s">
        <v>103</v>
      </c>
      <c r="B625" s="41" t="s">
        <v>1510</v>
      </c>
      <c r="C625" s="26" t="s">
        <v>105</v>
      </c>
      <c r="D625" s="24" t="s">
        <v>1383</v>
      </c>
      <c r="E625" s="24" t="s">
        <v>1384</v>
      </c>
      <c r="F625" s="31">
        <v>37080</v>
      </c>
      <c r="G625" s="24" t="s">
        <v>1385</v>
      </c>
      <c r="H625" s="24" t="s">
        <v>109</v>
      </c>
      <c r="I625" s="24">
        <v>6</v>
      </c>
      <c r="J625" s="24" t="s">
        <v>525</v>
      </c>
      <c r="K625" s="24"/>
      <c r="L625" s="27">
        <v>999834606</v>
      </c>
      <c r="M625" s="28" t="s">
        <v>112</v>
      </c>
      <c r="N625" s="28"/>
      <c r="O625" s="27"/>
      <c r="P625" s="27"/>
      <c r="Q625" s="33">
        <f t="shared" si="43"/>
        <v>0</v>
      </c>
      <c r="R625" s="34">
        <f t="shared" si="44"/>
        <v>36</v>
      </c>
      <c r="S625" s="28"/>
      <c r="T625" s="27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7"/>
      <c r="BT625" s="27"/>
      <c r="BU625" s="27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</row>
    <row r="626" spans="1:593" s="30" customFormat="1" ht="15.75" hidden="1" customHeight="1" x14ac:dyDescent="0.2">
      <c r="A626" s="25" t="s">
        <v>103</v>
      </c>
      <c r="B626" s="41" t="s">
        <v>1510</v>
      </c>
      <c r="C626" s="26" t="s">
        <v>105</v>
      </c>
      <c r="D626" s="24" t="s">
        <v>1484</v>
      </c>
      <c r="E626" s="24" t="s">
        <v>1485</v>
      </c>
      <c r="F626" s="31">
        <v>37484</v>
      </c>
      <c r="G626" s="24" t="s">
        <v>1486</v>
      </c>
      <c r="H626" s="24" t="s">
        <v>316</v>
      </c>
      <c r="I626" s="24">
        <v>7</v>
      </c>
      <c r="J626" s="24" t="s">
        <v>1487</v>
      </c>
      <c r="K626" s="24" t="s">
        <v>1488</v>
      </c>
      <c r="L626" s="27">
        <v>999827125</v>
      </c>
      <c r="M626" s="28" t="s">
        <v>112</v>
      </c>
      <c r="N626" s="28"/>
      <c r="O626" s="27"/>
      <c r="P626" s="27"/>
      <c r="Q626" s="33">
        <f t="shared" si="43"/>
        <v>0</v>
      </c>
      <c r="R626" s="34">
        <f t="shared" si="44"/>
        <v>36</v>
      </c>
      <c r="S626" s="28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7"/>
      <c r="BT626" s="27"/>
      <c r="BU626" s="27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</row>
    <row r="627" spans="1:593" s="30" customFormat="1" ht="15.75" hidden="1" customHeight="1" x14ac:dyDescent="0.2">
      <c r="A627" s="25" t="s">
        <v>103</v>
      </c>
      <c r="B627" s="41" t="s">
        <v>1510</v>
      </c>
      <c r="C627" s="26" t="s">
        <v>105</v>
      </c>
      <c r="D627" s="24" t="s">
        <v>1636</v>
      </c>
      <c r="E627" s="24" t="s">
        <v>1637</v>
      </c>
      <c r="F627" s="31">
        <v>37509</v>
      </c>
      <c r="G627" s="24" t="s">
        <v>1638</v>
      </c>
      <c r="H627" s="24" t="s">
        <v>116</v>
      </c>
      <c r="I627" s="25">
        <v>2</v>
      </c>
      <c r="J627" s="24" t="s">
        <v>1639</v>
      </c>
      <c r="K627" s="24" t="s">
        <v>1640</v>
      </c>
      <c r="L627" s="27">
        <v>999827507</v>
      </c>
      <c r="M627" s="28" t="s">
        <v>112</v>
      </c>
      <c r="N627" s="28"/>
      <c r="O627" s="27"/>
      <c r="P627" s="27"/>
      <c r="Q627" s="33">
        <f t="shared" si="43"/>
        <v>0</v>
      </c>
      <c r="R627" s="34">
        <f t="shared" si="44"/>
        <v>36</v>
      </c>
      <c r="S627" s="28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7"/>
      <c r="BT627" s="27"/>
      <c r="BU627" s="27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</row>
    <row r="628" spans="1:593" s="30" customFormat="1" ht="15.75" hidden="1" customHeight="1" x14ac:dyDescent="0.2">
      <c r="A628" s="25" t="s">
        <v>103</v>
      </c>
      <c r="B628" s="41" t="s">
        <v>1510</v>
      </c>
      <c r="C628" s="26" t="s">
        <v>105</v>
      </c>
      <c r="D628" s="24" t="s">
        <v>1643</v>
      </c>
      <c r="E628" s="24" t="s">
        <v>1644</v>
      </c>
      <c r="F628" s="31">
        <v>37230</v>
      </c>
      <c r="G628" s="24" t="s">
        <v>476</v>
      </c>
      <c r="H628" s="24" t="s">
        <v>1059</v>
      </c>
      <c r="I628" s="24">
        <v>8</v>
      </c>
      <c r="J628" s="24" t="s">
        <v>1060</v>
      </c>
      <c r="K628" s="24" t="s">
        <v>1061</v>
      </c>
      <c r="L628" s="27">
        <v>999901835</v>
      </c>
      <c r="M628" s="28" t="s">
        <v>112</v>
      </c>
      <c r="N628" s="28"/>
      <c r="O628" s="27"/>
      <c r="P628" s="27"/>
      <c r="Q628" s="33">
        <f t="shared" si="43"/>
        <v>0</v>
      </c>
      <c r="R628" s="34">
        <f t="shared" si="44"/>
        <v>36</v>
      </c>
      <c r="S628" s="28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7"/>
      <c r="BT628" s="27"/>
      <c r="BU628" s="27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</row>
    <row r="629" spans="1:593" s="30" customFormat="1" ht="15.75" hidden="1" customHeight="1" x14ac:dyDescent="0.2">
      <c r="A629" s="25" t="s">
        <v>103</v>
      </c>
      <c r="B629" s="41" t="s">
        <v>1510</v>
      </c>
      <c r="C629" s="26" t="s">
        <v>105</v>
      </c>
      <c r="D629" s="24" t="s">
        <v>1397</v>
      </c>
      <c r="E629" s="24" t="s">
        <v>1398</v>
      </c>
      <c r="F629" s="24"/>
      <c r="G629" s="24" t="s">
        <v>1645</v>
      </c>
      <c r="H629" s="24" t="s">
        <v>116</v>
      </c>
      <c r="I629" s="25">
        <v>2</v>
      </c>
      <c r="J629" s="24" t="s">
        <v>1201</v>
      </c>
      <c r="K629" s="24" t="s">
        <v>1202</v>
      </c>
      <c r="L629" s="27">
        <v>999800527</v>
      </c>
      <c r="M629" s="28" t="s">
        <v>112</v>
      </c>
      <c r="N629" s="28"/>
      <c r="O629" s="27"/>
      <c r="P629" s="27"/>
      <c r="Q629" s="33">
        <f t="shared" si="43"/>
        <v>0</v>
      </c>
      <c r="R629" s="34">
        <f t="shared" ref="R629:R630" si="45">RANK(Q629,$Q$563:$Q$630)</f>
        <v>36</v>
      </c>
      <c r="S629" s="28"/>
      <c r="T629" s="27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7"/>
      <c r="BT629" s="27"/>
      <c r="BU629" s="27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</row>
    <row r="630" spans="1:593" s="30" customFormat="1" ht="15.75" hidden="1" customHeight="1" x14ac:dyDescent="0.2">
      <c r="A630" s="25" t="s">
        <v>103</v>
      </c>
      <c r="B630" s="41" t="s">
        <v>1510</v>
      </c>
      <c r="C630" s="26" t="s">
        <v>105</v>
      </c>
      <c r="D630" s="24" t="s">
        <v>1295</v>
      </c>
      <c r="E630" s="24" t="s">
        <v>1646</v>
      </c>
      <c r="F630" s="24"/>
      <c r="G630" s="24" t="s">
        <v>1647</v>
      </c>
      <c r="H630" s="24" t="s">
        <v>280</v>
      </c>
      <c r="I630" s="24">
        <v>6</v>
      </c>
      <c r="J630" s="24" t="s">
        <v>281</v>
      </c>
      <c r="K630" s="24" t="s">
        <v>282</v>
      </c>
      <c r="L630" s="27">
        <v>999900800</v>
      </c>
      <c r="M630" s="28" t="s">
        <v>112</v>
      </c>
      <c r="N630" s="28"/>
      <c r="O630" s="27"/>
      <c r="P630" s="27"/>
      <c r="Q630" s="33">
        <f t="shared" si="43"/>
        <v>0</v>
      </c>
      <c r="R630" s="34">
        <f t="shared" si="45"/>
        <v>36</v>
      </c>
      <c r="S630" s="28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7"/>
      <c r="BT630" s="27"/>
      <c r="BU630" s="27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</row>
    <row r="631" spans="1:593" s="30" customFormat="1" ht="15.75" customHeight="1" x14ac:dyDescent="0.2">
      <c r="A631" s="25"/>
      <c r="B631" s="41"/>
      <c r="C631" s="26"/>
      <c r="D631" s="24"/>
      <c r="E631" s="24"/>
      <c r="F631" s="24"/>
      <c r="G631" s="24"/>
      <c r="H631" s="24"/>
      <c r="I631" s="24"/>
      <c r="J631" s="24"/>
      <c r="K631" s="24"/>
      <c r="L631" s="27"/>
      <c r="M631" s="28"/>
      <c r="N631" s="28"/>
      <c r="O631" s="27"/>
      <c r="P631" s="27"/>
      <c r="Q631" s="33"/>
      <c r="R631" s="34"/>
      <c r="S631" s="28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7"/>
      <c r="BT631" s="27"/>
      <c r="BU631" s="27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</row>
    <row r="632" spans="1:593" s="30" customFormat="1" ht="15.75" customHeight="1" x14ac:dyDescent="0.2">
      <c r="A632" s="25"/>
      <c r="B632" s="41"/>
      <c r="C632" s="26"/>
      <c r="D632" s="24"/>
      <c r="E632" s="24"/>
      <c r="F632" s="31"/>
      <c r="G632" s="24"/>
      <c r="H632" s="24"/>
      <c r="I632" s="24"/>
      <c r="J632" s="24"/>
      <c r="K632" s="24"/>
      <c r="L632" s="27"/>
      <c r="M632" s="28"/>
      <c r="N632" s="28"/>
      <c r="O632" s="27"/>
      <c r="P632" s="27"/>
      <c r="Q632" s="33"/>
      <c r="R632" s="34"/>
      <c r="S632" s="28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7"/>
      <c r="BT632" s="27"/>
      <c r="BU632" s="27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  <c r="QN632" s="29"/>
      <c r="QO632" s="29"/>
      <c r="QP632" s="29"/>
      <c r="QQ632" s="29"/>
      <c r="QR632" s="29"/>
      <c r="QS632" s="29"/>
      <c r="QT632" s="29"/>
      <c r="QU632" s="29"/>
      <c r="QV632" s="29"/>
      <c r="QW632" s="29"/>
      <c r="QX632" s="29"/>
      <c r="QY632" s="29"/>
      <c r="QZ632" s="29"/>
      <c r="RA632" s="29"/>
      <c r="RB632" s="29"/>
      <c r="RC632" s="29"/>
      <c r="RD632" s="29"/>
      <c r="RE632" s="29"/>
      <c r="RF632" s="29"/>
      <c r="RG632" s="29"/>
      <c r="RH632" s="29"/>
      <c r="RI632" s="29"/>
      <c r="RJ632" s="29"/>
      <c r="RK632" s="29"/>
      <c r="RL632" s="29"/>
      <c r="RM632" s="29"/>
      <c r="RN632" s="29"/>
      <c r="RO632" s="29"/>
      <c r="RP632" s="29"/>
      <c r="RQ632" s="29"/>
      <c r="RR632" s="29"/>
      <c r="RS632" s="29"/>
      <c r="RT632" s="29"/>
      <c r="RU632" s="29"/>
      <c r="RV632" s="29"/>
      <c r="RW632" s="29"/>
      <c r="RX632" s="29"/>
      <c r="RY632" s="29"/>
      <c r="RZ632" s="29"/>
      <c r="SA632" s="29"/>
      <c r="SB632" s="29"/>
      <c r="SC632" s="29"/>
      <c r="SD632" s="29"/>
      <c r="SE632" s="29"/>
      <c r="SF632" s="29"/>
      <c r="SG632" s="29"/>
      <c r="SH632" s="29"/>
      <c r="SI632" s="29"/>
      <c r="SJ632" s="29"/>
      <c r="SK632" s="29"/>
      <c r="SL632" s="29"/>
      <c r="SM632" s="29"/>
      <c r="SN632" s="29"/>
      <c r="SO632" s="29"/>
      <c r="SP632" s="29"/>
      <c r="SQ632" s="29"/>
      <c r="SR632" s="29"/>
      <c r="SS632" s="29"/>
      <c r="ST632" s="29"/>
      <c r="SU632" s="29"/>
      <c r="SV632" s="29"/>
      <c r="SW632" s="29"/>
      <c r="SX632" s="29"/>
      <c r="SY632" s="29"/>
      <c r="SZ632" s="29"/>
      <c r="TA632" s="29"/>
      <c r="TB632" s="29"/>
      <c r="TC632" s="29"/>
      <c r="TD632" s="29"/>
      <c r="TE632" s="29"/>
      <c r="TF632" s="29"/>
      <c r="TG632" s="29"/>
      <c r="TH632" s="29"/>
      <c r="TI632" s="29"/>
      <c r="TJ632" s="29"/>
      <c r="TK632" s="29"/>
      <c r="TL632" s="29"/>
      <c r="TM632" s="29"/>
      <c r="TN632" s="29"/>
      <c r="TO632" s="29"/>
      <c r="TP632" s="29"/>
      <c r="TQ632" s="29"/>
      <c r="TR632" s="29"/>
      <c r="TS632" s="29"/>
      <c r="TT632" s="29"/>
      <c r="TU632" s="29"/>
      <c r="TV632" s="29"/>
      <c r="TW632" s="29"/>
      <c r="TX632" s="29"/>
      <c r="TY632" s="29"/>
      <c r="TZ632" s="29"/>
      <c r="UA632" s="29"/>
      <c r="UB632" s="29"/>
      <c r="UC632" s="29"/>
      <c r="UD632" s="29"/>
      <c r="UE632" s="29"/>
      <c r="UF632" s="29"/>
      <c r="UG632" s="29"/>
      <c r="UH632" s="29"/>
      <c r="UI632" s="29"/>
      <c r="UJ632" s="29"/>
      <c r="UK632" s="29"/>
      <c r="UL632" s="29"/>
      <c r="UM632" s="29"/>
      <c r="UN632" s="29"/>
      <c r="UO632" s="29"/>
      <c r="UP632" s="29"/>
      <c r="UQ632" s="29"/>
      <c r="UR632" s="29"/>
      <c r="US632" s="29"/>
      <c r="UT632" s="29"/>
      <c r="UU632" s="29"/>
      <c r="UV632" s="29"/>
      <c r="UW632" s="29"/>
      <c r="UX632" s="29"/>
      <c r="UY632" s="29"/>
      <c r="UZ632" s="29"/>
      <c r="VA632" s="29"/>
      <c r="VB632" s="29"/>
      <c r="VC632" s="29"/>
      <c r="VD632" s="29"/>
      <c r="VE632" s="29"/>
      <c r="VF632" s="29"/>
      <c r="VG632" s="29"/>
      <c r="VH632" s="29"/>
      <c r="VI632" s="29"/>
      <c r="VJ632" s="29"/>
      <c r="VK632" s="29"/>
      <c r="VL632" s="29"/>
      <c r="VM632" s="29"/>
      <c r="VN632" s="29"/>
      <c r="VO632" s="29"/>
      <c r="VP632" s="29"/>
      <c r="VQ632" s="29"/>
      <c r="VR632" s="29"/>
      <c r="VS632" s="29"/>
      <c r="VT632" s="29"/>
      <c r="VU632" s="29"/>
    </row>
    <row r="633" spans="1:593" s="30" customFormat="1" ht="15.75" customHeight="1" x14ac:dyDescent="0.2">
      <c r="A633" s="25" t="s">
        <v>103</v>
      </c>
      <c r="B633" s="41" t="s">
        <v>1650</v>
      </c>
      <c r="C633" s="26" t="s">
        <v>105</v>
      </c>
      <c r="D633" s="24" t="s">
        <v>1352</v>
      </c>
      <c r="E633" s="24" t="s">
        <v>1546</v>
      </c>
      <c r="F633" s="31">
        <v>37312</v>
      </c>
      <c r="G633" s="24" t="s">
        <v>121</v>
      </c>
      <c r="H633" s="24" t="s">
        <v>122</v>
      </c>
      <c r="I633" s="24">
        <v>4</v>
      </c>
      <c r="J633" s="24" t="s">
        <v>1547</v>
      </c>
      <c r="K633" s="24" t="s">
        <v>539</v>
      </c>
      <c r="L633" s="27">
        <v>999863351</v>
      </c>
      <c r="M633" s="28" t="s">
        <v>112</v>
      </c>
      <c r="N633" s="28"/>
      <c r="O633" s="27"/>
      <c r="P633" s="27"/>
      <c r="Q633" s="33">
        <f t="shared" ref="Q633:Q663" si="46">SUM(T633:ED633)</f>
        <v>624.20000000000005</v>
      </c>
      <c r="R633" s="34">
        <f t="shared" ref="R633:R663" si="47">RANK(Q633,$Q$633:$Q$678)</f>
        <v>1</v>
      </c>
      <c r="S633" s="28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>
        <v>60</v>
      </c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>
        <v>45.3</v>
      </c>
      <c r="BG633" s="29"/>
      <c r="BH633" s="29"/>
      <c r="BI633" s="29">
        <v>63.05</v>
      </c>
      <c r="BJ633" s="29"/>
      <c r="BK633" s="29"/>
      <c r="BL633" s="29"/>
      <c r="BM633" s="29"/>
      <c r="BN633" s="29"/>
      <c r="BO633" s="29"/>
      <c r="BP633" s="29"/>
      <c r="BQ633" s="29"/>
      <c r="BR633" s="29"/>
      <c r="BS633" s="27"/>
      <c r="BT633" s="56"/>
      <c r="BU633" s="27">
        <v>110</v>
      </c>
      <c r="BV633" s="29"/>
      <c r="BW633" s="29"/>
      <c r="BX633" s="29"/>
      <c r="BY633" s="29"/>
      <c r="BZ633" s="29"/>
      <c r="CA633" s="29"/>
      <c r="CB633" s="29"/>
      <c r="CC633" s="29"/>
      <c r="CD633" s="29"/>
      <c r="CE633" s="29">
        <v>63.6</v>
      </c>
      <c r="CF633" s="29"/>
      <c r="CG633" s="29"/>
      <c r="CH633" s="29"/>
      <c r="CI633" s="29"/>
      <c r="CJ633" s="29"/>
      <c r="CK633" s="29"/>
      <c r="CL633" s="29"/>
      <c r="CM633" s="29"/>
      <c r="CN633" s="29">
        <v>51.75</v>
      </c>
      <c r="CO633" s="29">
        <v>40</v>
      </c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>
        <v>190.5</v>
      </c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</row>
    <row r="634" spans="1:593" s="30" customFormat="1" ht="15.75" customHeight="1" x14ac:dyDescent="0.2">
      <c r="A634" s="25" t="s">
        <v>103</v>
      </c>
      <c r="B634" s="41" t="s">
        <v>1650</v>
      </c>
      <c r="C634" s="26" t="s">
        <v>105</v>
      </c>
      <c r="D634" s="24" t="s">
        <v>1511</v>
      </c>
      <c r="E634" s="24" t="s">
        <v>1512</v>
      </c>
      <c r="F634" s="24"/>
      <c r="G634" s="24" t="s">
        <v>1188</v>
      </c>
      <c r="H634" s="24" t="s">
        <v>275</v>
      </c>
      <c r="I634" s="24">
        <v>3</v>
      </c>
      <c r="J634" s="24" t="s">
        <v>1189</v>
      </c>
      <c r="K634" s="24" t="s">
        <v>1190</v>
      </c>
      <c r="L634" s="27">
        <v>999750292</v>
      </c>
      <c r="M634" s="28" t="s">
        <v>112</v>
      </c>
      <c r="N634" s="28" t="b">
        <v>1</v>
      </c>
      <c r="O634" s="27"/>
      <c r="P634" s="27"/>
      <c r="Q634" s="33">
        <f t="shared" si="46"/>
        <v>404.25</v>
      </c>
      <c r="R634" s="34">
        <f t="shared" si="47"/>
        <v>2</v>
      </c>
      <c r="S634" s="28"/>
      <c r="T634" s="27">
        <v>64.8</v>
      </c>
      <c r="U634" s="29"/>
      <c r="V634" s="29"/>
      <c r="W634" s="29">
        <v>90</v>
      </c>
      <c r="X634" s="29"/>
      <c r="Y634" s="29"/>
      <c r="Z634" s="29"/>
      <c r="AA634" s="29"/>
      <c r="AB634" s="29"/>
      <c r="AC634" s="29"/>
      <c r="AD634" s="29"/>
      <c r="AE634" s="29"/>
      <c r="AF634" s="29">
        <v>32.4</v>
      </c>
      <c r="AG634" s="29"/>
      <c r="AH634" s="29"/>
      <c r="AI634" s="29">
        <v>127.05</v>
      </c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>
        <v>90</v>
      </c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7"/>
      <c r="BT634" s="27"/>
      <c r="BU634" s="27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  <c r="QN634" s="29"/>
      <c r="QO634" s="29"/>
      <c r="QP634" s="29"/>
      <c r="QQ634" s="29"/>
      <c r="QR634" s="29"/>
      <c r="QS634" s="29"/>
      <c r="QT634" s="29"/>
      <c r="QU634" s="29"/>
      <c r="QV634" s="29"/>
      <c r="QW634" s="29"/>
      <c r="QX634" s="29"/>
      <c r="QY634" s="29"/>
      <c r="QZ634" s="29"/>
      <c r="RA634" s="29"/>
      <c r="RB634" s="29"/>
      <c r="RC634" s="29"/>
      <c r="RD634" s="29"/>
      <c r="RE634" s="29"/>
      <c r="RF634" s="29"/>
      <c r="RG634" s="29"/>
      <c r="RH634" s="29"/>
      <c r="RI634" s="29"/>
      <c r="RJ634" s="29"/>
      <c r="RK634" s="29"/>
      <c r="RL634" s="29"/>
      <c r="RM634" s="29"/>
      <c r="RN634" s="29"/>
      <c r="RO634" s="29"/>
      <c r="RP634" s="29"/>
      <c r="RQ634" s="29"/>
      <c r="RR634" s="29"/>
      <c r="RS634" s="29"/>
      <c r="RT634" s="29"/>
      <c r="RU634" s="29"/>
      <c r="RV634" s="29"/>
      <c r="RW634" s="29"/>
      <c r="RX634" s="29"/>
      <c r="RY634" s="29"/>
      <c r="RZ634" s="29"/>
      <c r="SA634" s="29"/>
      <c r="SB634" s="29"/>
      <c r="SC634" s="29"/>
      <c r="SD634" s="29"/>
      <c r="SE634" s="29"/>
      <c r="SF634" s="29"/>
      <c r="SG634" s="29"/>
      <c r="SH634" s="29"/>
      <c r="SI634" s="29"/>
      <c r="SJ634" s="29"/>
      <c r="SK634" s="29"/>
      <c r="SL634" s="29"/>
      <c r="SM634" s="29"/>
      <c r="SN634" s="29"/>
      <c r="SO634" s="29"/>
      <c r="SP634" s="29"/>
      <c r="SQ634" s="29"/>
      <c r="SR634" s="29"/>
      <c r="SS634" s="29"/>
      <c r="ST634" s="29"/>
      <c r="SU634" s="29"/>
      <c r="SV634" s="29"/>
      <c r="SW634" s="29"/>
      <c r="SX634" s="29"/>
      <c r="SY634" s="29"/>
      <c r="SZ634" s="29"/>
      <c r="TA634" s="29"/>
      <c r="TB634" s="29"/>
      <c r="TC634" s="29"/>
      <c r="TD634" s="29"/>
      <c r="TE634" s="29"/>
      <c r="TF634" s="29"/>
      <c r="TG634" s="29"/>
      <c r="TH634" s="29"/>
      <c r="TI634" s="29"/>
      <c r="TJ634" s="29"/>
      <c r="TK634" s="29"/>
      <c r="TL634" s="29"/>
      <c r="TM634" s="29"/>
      <c r="TN634" s="29"/>
      <c r="TO634" s="29"/>
      <c r="TP634" s="29"/>
      <c r="TQ634" s="29"/>
      <c r="TR634" s="29"/>
      <c r="TS634" s="29"/>
      <c r="TT634" s="29"/>
      <c r="TU634" s="29"/>
      <c r="TV634" s="29"/>
      <c r="TW634" s="29"/>
      <c r="TX634" s="29"/>
      <c r="TY634" s="29"/>
      <c r="TZ634" s="29"/>
      <c r="UA634" s="29"/>
      <c r="UB634" s="29"/>
      <c r="UC634" s="29"/>
      <c r="UD634" s="29"/>
      <c r="UE634" s="29"/>
      <c r="UF634" s="29"/>
      <c r="UG634" s="29"/>
      <c r="UH634" s="29"/>
      <c r="UI634" s="29"/>
      <c r="UJ634" s="29"/>
      <c r="UK634" s="29"/>
      <c r="UL634" s="29"/>
      <c r="UM634" s="29"/>
      <c r="UN634" s="29"/>
      <c r="UO634" s="29"/>
      <c r="UP634" s="29"/>
      <c r="UQ634" s="29"/>
      <c r="UR634" s="29"/>
      <c r="US634" s="29"/>
      <c r="UT634" s="29"/>
      <c r="UU634" s="29"/>
      <c r="UV634" s="29"/>
      <c r="UW634" s="29"/>
      <c r="UX634" s="29"/>
      <c r="UY634" s="29"/>
      <c r="UZ634" s="29"/>
      <c r="VA634" s="29"/>
      <c r="VB634" s="29"/>
      <c r="VC634" s="29"/>
      <c r="VD634" s="29"/>
      <c r="VE634" s="29"/>
      <c r="VF634" s="29"/>
      <c r="VG634" s="29"/>
      <c r="VH634" s="29"/>
      <c r="VI634" s="29"/>
      <c r="VJ634" s="29"/>
      <c r="VK634" s="29"/>
      <c r="VL634" s="29"/>
      <c r="VM634" s="29"/>
      <c r="VN634" s="29"/>
      <c r="VO634" s="29"/>
      <c r="VP634" s="29"/>
      <c r="VQ634" s="29"/>
      <c r="VR634" s="29"/>
      <c r="VS634" s="29"/>
      <c r="VT634" s="29"/>
      <c r="VU634" s="29"/>
    </row>
    <row r="635" spans="1:593" s="30" customFormat="1" ht="15.75" customHeight="1" x14ac:dyDescent="0.2">
      <c r="A635" s="25" t="s">
        <v>103</v>
      </c>
      <c r="B635" s="41" t="s">
        <v>1650</v>
      </c>
      <c r="C635" s="26" t="s">
        <v>105</v>
      </c>
      <c r="D635" s="24" t="s">
        <v>341</v>
      </c>
      <c r="E635" s="24" t="s">
        <v>521</v>
      </c>
      <c r="F635" s="24"/>
      <c r="G635" s="24" t="s">
        <v>1341</v>
      </c>
      <c r="H635" s="24" t="s">
        <v>116</v>
      </c>
      <c r="I635" s="25">
        <v>2</v>
      </c>
      <c r="J635" s="24" t="s">
        <v>1342</v>
      </c>
      <c r="K635" s="24" t="s">
        <v>1343</v>
      </c>
      <c r="L635" s="27">
        <v>999710121</v>
      </c>
      <c r="M635" s="28" t="s">
        <v>112</v>
      </c>
      <c r="N635" s="28" t="b">
        <v>1</v>
      </c>
      <c r="O635" s="27"/>
      <c r="P635" s="27"/>
      <c r="Q635" s="33">
        <f t="shared" si="46"/>
        <v>341.1</v>
      </c>
      <c r="R635" s="34">
        <f t="shared" si="47"/>
        <v>3</v>
      </c>
      <c r="S635" s="28"/>
      <c r="T635" s="29">
        <v>64.8</v>
      </c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>
        <v>64.8</v>
      </c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>
        <v>60</v>
      </c>
      <c r="BR635" s="29"/>
      <c r="BS635" s="27"/>
      <c r="BT635" s="27"/>
      <c r="BU635" s="27">
        <v>82.5</v>
      </c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>
        <v>69</v>
      </c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</row>
    <row r="636" spans="1:593" s="30" customFormat="1" ht="15.75" customHeight="1" x14ac:dyDescent="0.2">
      <c r="A636" s="25" t="s">
        <v>103</v>
      </c>
      <c r="B636" s="41" t="s">
        <v>1650</v>
      </c>
      <c r="C636" s="26" t="s">
        <v>105</v>
      </c>
      <c r="D636" s="24" t="s">
        <v>235</v>
      </c>
      <c r="E636" s="24" t="s">
        <v>1651</v>
      </c>
      <c r="F636" s="24"/>
      <c r="G636" s="24" t="s">
        <v>1652</v>
      </c>
      <c r="H636" s="24" t="s">
        <v>122</v>
      </c>
      <c r="I636" s="24">
        <v>4</v>
      </c>
      <c r="J636" s="24" t="s">
        <v>151</v>
      </c>
      <c r="K636" s="24" t="s">
        <v>1653</v>
      </c>
      <c r="L636" s="27">
        <v>999716874</v>
      </c>
      <c r="M636" s="28" t="s">
        <v>112</v>
      </c>
      <c r="N636" s="28"/>
      <c r="O636" s="27"/>
      <c r="P636" s="27"/>
      <c r="Q636" s="33">
        <f t="shared" si="46"/>
        <v>298.5</v>
      </c>
      <c r="R636" s="34">
        <f t="shared" si="47"/>
        <v>4</v>
      </c>
      <c r="S636" s="28"/>
      <c r="T636" s="29">
        <v>108</v>
      </c>
      <c r="U636" s="29"/>
      <c r="V636" s="29"/>
      <c r="W636" s="29"/>
      <c r="X636" s="29"/>
      <c r="Y636" s="29">
        <v>63.45</v>
      </c>
      <c r="Z636" s="29"/>
      <c r="AA636" s="29"/>
      <c r="AB636" s="29"/>
      <c r="AC636" s="29"/>
      <c r="AD636" s="29"/>
      <c r="AE636" s="29"/>
      <c r="AF636" s="29"/>
      <c r="AG636" s="29"/>
      <c r="AH636" s="29"/>
      <c r="AI636" s="29">
        <v>127.05</v>
      </c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7"/>
      <c r="BT636" s="27"/>
      <c r="BU636" s="27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  <c r="QN636" s="29"/>
      <c r="QO636" s="29"/>
      <c r="QP636" s="29"/>
      <c r="QQ636" s="29"/>
      <c r="QR636" s="29"/>
      <c r="QS636" s="29"/>
      <c r="QT636" s="29"/>
      <c r="QU636" s="29"/>
      <c r="QV636" s="29"/>
      <c r="QW636" s="29"/>
      <c r="QX636" s="29"/>
      <c r="QY636" s="29"/>
      <c r="QZ636" s="29"/>
      <c r="RA636" s="29"/>
      <c r="RB636" s="29"/>
      <c r="RC636" s="29"/>
      <c r="RD636" s="29"/>
      <c r="RE636" s="29"/>
      <c r="RF636" s="29"/>
      <c r="RG636" s="29"/>
      <c r="RH636" s="29"/>
      <c r="RI636" s="29"/>
      <c r="RJ636" s="29"/>
      <c r="RK636" s="29"/>
      <c r="RL636" s="29"/>
      <c r="RM636" s="29"/>
      <c r="RN636" s="29"/>
      <c r="RO636" s="29"/>
      <c r="RP636" s="29"/>
      <c r="RQ636" s="29"/>
      <c r="RR636" s="29"/>
      <c r="RS636" s="29"/>
      <c r="RT636" s="29"/>
      <c r="RU636" s="29"/>
      <c r="RV636" s="29"/>
      <c r="RW636" s="29"/>
      <c r="RX636" s="29"/>
      <c r="RY636" s="29"/>
      <c r="RZ636" s="29"/>
      <c r="SA636" s="29"/>
      <c r="SB636" s="29"/>
      <c r="SC636" s="29"/>
      <c r="SD636" s="29"/>
      <c r="SE636" s="29"/>
      <c r="SF636" s="29"/>
      <c r="SG636" s="29"/>
      <c r="SH636" s="29"/>
      <c r="SI636" s="29"/>
      <c r="SJ636" s="29"/>
      <c r="SK636" s="29"/>
      <c r="SL636" s="29"/>
      <c r="SM636" s="29"/>
      <c r="SN636" s="29"/>
      <c r="SO636" s="29"/>
      <c r="SP636" s="29"/>
      <c r="SQ636" s="29"/>
      <c r="SR636" s="29"/>
      <c r="SS636" s="29"/>
      <c r="ST636" s="29"/>
      <c r="SU636" s="29"/>
      <c r="SV636" s="29"/>
      <c r="SW636" s="29"/>
      <c r="SX636" s="29"/>
      <c r="SY636" s="29"/>
      <c r="SZ636" s="29"/>
      <c r="TA636" s="29"/>
      <c r="TB636" s="29"/>
      <c r="TC636" s="29"/>
      <c r="TD636" s="29"/>
      <c r="TE636" s="29"/>
      <c r="TF636" s="29"/>
      <c r="TG636" s="29"/>
      <c r="TH636" s="29"/>
      <c r="TI636" s="29"/>
      <c r="TJ636" s="29"/>
      <c r="TK636" s="29"/>
      <c r="TL636" s="29"/>
      <c r="TM636" s="29"/>
      <c r="TN636" s="29"/>
      <c r="TO636" s="29"/>
      <c r="TP636" s="29"/>
      <c r="TQ636" s="29"/>
      <c r="TR636" s="29"/>
      <c r="TS636" s="29"/>
      <c r="TT636" s="29"/>
      <c r="TU636" s="29"/>
      <c r="TV636" s="29"/>
      <c r="TW636" s="29"/>
      <c r="TX636" s="29"/>
      <c r="TY636" s="29"/>
      <c r="TZ636" s="29"/>
      <c r="UA636" s="29"/>
      <c r="UB636" s="29"/>
      <c r="UC636" s="29"/>
      <c r="UD636" s="29"/>
      <c r="UE636" s="29"/>
      <c r="UF636" s="29"/>
      <c r="UG636" s="29"/>
      <c r="UH636" s="29"/>
      <c r="UI636" s="29"/>
      <c r="UJ636" s="29"/>
      <c r="UK636" s="29"/>
      <c r="UL636" s="29"/>
      <c r="UM636" s="29"/>
      <c r="UN636" s="29"/>
      <c r="UO636" s="29"/>
      <c r="UP636" s="29"/>
      <c r="UQ636" s="29"/>
      <c r="UR636" s="29"/>
      <c r="US636" s="29"/>
      <c r="UT636" s="29"/>
      <c r="UU636" s="29"/>
      <c r="UV636" s="29"/>
      <c r="UW636" s="29"/>
      <c r="UX636" s="29"/>
      <c r="UY636" s="29"/>
      <c r="UZ636" s="29"/>
      <c r="VA636" s="29"/>
      <c r="VB636" s="29"/>
      <c r="VC636" s="29"/>
      <c r="VD636" s="29"/>
      <c r="VE636" s="29"/>
      <c r="VF636" s="29"/>
      <c r="VG636" s="29"/>
      <c r="VH636" s="29"/>
      <c r="VI636" s="29"/>
      <c r="VJ636" s="29"/>
      <c r="VK636" s="29"/>
      <c r="VL636" s="29"/>
      <c r="VM636" s="29"/>
      <c r="VN636" s="29"/>
      <c r="VO636" s="29"/>
      <c r="VP636" s="29"/>
      <c r="VQ636" s="29"/>
      <c r="VR636" s="29"/>
      <c r="VS636" s="29"/>
      <c r="VT636" s="29"/>
      <c r="VU636" s="29"/>
    </row>
    <row r="637" spans="1:593" s="30" customFormat="1" ht="15.75" customHeight="1" x14ac:dyDescent="0.2">
      <c r="A637" s="25" t="s">
        <v>103</v>
      </c>
      <c r="B637" s="41" t="s">
        <v>1650</v>
      </c>
      <c r="C637" s="26" t="s">
        <v>105</v>
      </c>
      <c r="D637" s="24" t="s">
        <v>1654</v>
      </c>
      <c r="E637" s="24" t="s">
        <v>1655</v>
      </c>
      <c r="F637" s="24"/>
      <c r="G637" s="24" t="s">
        <v>1656</v>
      </c>
      <c r="H637" s="24" t="s">
        <v>817</v>
      </c>
      <c r="I637" s="24">
        <v>6</v>
      </c>
      <c r="J637" s="24" t="s">
        <v>1586</v>
      </c>
      <c r="K637" s="24" t="s">
        <v>1587</v>
      </c>
      <c r="L637" s="27">
        <v>999717345</v>
      </c>
      <c r="M637" s="28" t="s">
        <v>112</v>
      </c>
      <c r="N637" s="28"/>
      <c r="O637" s="27"/>
      <c r="P637" s="27"/>
      <c r="Q637" s="33">
        <f t="shared" si="46"/>
        <v>152.1</v>
      </c>
      <c r="R637" s="34">
        <f t="shared" si="47"/>
        <v>5</v>
      </c>
      <c r="S637" s="28"/>
      <c r="T637" s="29">
        <v>64.8</v>
      </c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>
        <v>45.3</v>
      </c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7"/>
      <c r="BT637" s="27"/>
      <c r="BU637" s="27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>
        <v>42</v>
      </c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  <c r="QN637" s="29"/>
      <c r="QO637" s="29"/>
      <c r="QP637" s="29"/>
      <c r="QQ637" s="29"/>
      <c r="QR637" s="29"/>
      <c r="QS637" s="29"/>
      <c r="QT637" s="29"/>
      <c r="QU637" s="29"/>
      <c r="QV637" s="29"/>
      <c r="QW637" s="29"/>
      <c r="QX637" s="29"/>
      <c r="QY637" s="29"/>
      <c r="QZ637" s="29"/>
      <c r="RA637" s="29"/>
      <c r="RB637" s="29"/>
      <c r="RC637" s="29"/>
      <c r="RD637" s="29"/>
      <c r="RE637" s="29"/>
      <c r="RF637" s="29"/>
      <c r="RG637" s="29"/>
      <c r="RH637" s="29"/>
      <c r="RI637" s="29"/>
      <c r="RJ637" s="29"/>
      <c r="RK637" s="29"/>
      <c r="RL637" s="29"/>
      <c r="RM637" s="29"/>
      <c r="RN637" s="29"/>
      <c r="RO637" s="29"/>
      <c r="RP637" s="29"/>
      <c r="RQ637" s="29"/>
      <c r="RR637" s="29"/>
      <c r="RS637" s="29"/>
      <c r="RT637" s="29"/>
      <c r="RU637" s="29"/>
      <c r="RV637" s="29"/>
      <c r="RW637" s="29"/>
      <c r="RX637" s="29"/>
      <c r="RY637" s="29"/>
      <c r="RZ637" s="29"/>
      <c r="SA637" s="29"/>
      <c r="SB637" s="29"/>
      <c r="SC637" s="29"/>
      <c r="SD637" s="29"/>
      <c r="SE637" s="29"/>
      <c r="SF637" s="29"/>
      <c r="SG637" s="29"/>
      <c r="SH637" s="29"/>
      <c r="SI637" s="29"/>
      <c r="SJ637" s="29"/>
      <c r="SK637" s="29"/>
      <c r="SL637" s="29"/>
      <c r="SM637" s="29"/>
      <c r="SN637" s="29"/>
      <c r="SO637" s="29"/>
      <c r="SP637" s="29"/>
      <c r="SQ637" s="29"/>
      <c r="SR637" s="29"/>
      <c r="SS637" s="29"/>
      <c r="ST637" s="29"/>
      <c r="SU637" s="29"/>
      <c r="SV637" s="29"/>
      <c r="SW637" s="29"/>
      <c r="SX637" s="29"/>
      <c r="SY637" s="29"/>
      <c r="SZ637" s="29"/>
      <c r="TA637" s="29"/>
      <c r="TB637" s="29"/>
      <c r="TC637" s="29"/>
      <c r="TD637" s="29"/>
      <c r="TE637" s="29"/>
      <c r="TF637" s="29"/>
      <c r="TG637" s="29"/>
      <c r="TH637" s="29"/>
      <c r="TI637" s="29"/>
      <c r="TJ637" s="29"/>
      <c r="TK637" s="29"/>
      <c r="TL637" s="29"/>
      <c r="TM637" s="29"/>
      <c r="TN637" s="29"/>
      <c r="TO637" s="29"/>
      <c r="TP637" s="29"/>
      <c r="TQ637" s="29"/>
      <c r="TR637" s="29"/>
      <c r="TS637" s="29"/>
      <c r="TT637" s="29"/>
      <c r="TU637" s="29"/>
      <c r="TV637" s="29"/>
      <c r="TW637" s="29"/>
      <c r="TX637" s="29"/>
      <c r="TY637" s="29"/>
      <c r="TZ637" s="29"/>
      <c r="UA637" s="29"/>
      <c r="UB637" s="29"/>
      <c r="UC637" s="29"/>
      <c r="UD637" s="29"/>
      <c r="UE637" s="29"/>
      <c r="UF637" s="29"/>
      <c r="UG637" s="29"/>
      <c r="UH637" s="29"/>
      <c r="UI637" s="29"/>
      <c r="UJ637" s="29"/>
      <c r="UK637" s="29"/>
      <c r="UL637" s="29"/>
      <c r="UM637" s="29"/>
      <c r="UN637" s="29"/>
      <c r="UO637" s="29"/>
      <c r="UP637" s="29"/>
      <c r="UQ637" s="29"/>
      <c r="UR637" s="29"/>
      <c r="US637" s="29"/>
      <c r="UT637" s="29"/>
      <c r="UU637" s="29"/>
      <c r="UV637" s="29"/>
      <c r="UW637" s="29"/>
      <c r="UX637" s="29"/>
      <c r="UY637" s="29"/>
      <c r="UZ637" s="29"/>
      <c r="VA637" s="29"/>
      <c r="VB637" s="29"/>
      <c r="VC637" s="29"/>
      <c r="VD637" s="29"/>
      <c r="VE637" s="29"/>
      <c r="VF637" s="29"/>
      <c r="VG637" s="29"/>
      <c r="VH637" s="29"/>
      <c r="VI637" s="29"/>
      <c r="VJ637" s="29"/>
      <c r="VK637" s="29"/>
      <c r="VL637" s="29"/>
      <c r="VM637" s="29"/>
      <c r="VN637" s="29"/>
      <c r="VO637" s="29"/>
      <c r="VP637" s="29"/>
      <c r="VQ637" s="29"/>
      <c r="VR637" s="29"/>
      <c r="VS637" s="29"/>
      <c r="VT637" s="29"/>
      <c r="VU637" s="29"/>
    </row>
    <row r="638" spans="1:593" s="30" customFormat="1" ht="15.75" customHeight="1" x14ac:dyDescent="0.2">
      <c r="A638" s="25" t="s">
        <v>103</v>
      </c>
      <c r="B638" s="41" t="s">
        <v>1650</v>
      </c>
      <c r="C638" s="26" t="s">
        <v>105</v>
      </c>
      <c r="D638" s="24" t="s">
        <v>1551</v>
      </c>
      <c r="E638" s="24" t="s">
        <v>1552</v>
      </c>
      <c r="F638" s="24"/>
      <c r="G638" s="24" t="s">
        <v>1553</v>
      </c>
      <c r="H638" s="24" t="s">
        <v>116</v>
      </c>
      <c r="I638" s="25">
        <v>2</v>
      </c>
      <c r="J638" s="24" t="s">
        <v>1554</v>
      </c>
      <c r="K638" s="24" t="s">
        <v>1298</v>
      </c>
      <c r="L638" s="27">
        <v>999025255</v>
      </c>
      <c r="M638" s="28" t="s">
        <v>112</v>
      </c>
      <c r="N638" s="28"/>
      <c r="O638" s="27"/>
      <c r="P638" s="27"/>
      <c r="Q638" s="33">
        <f t="shared" si="46"/>
        <v>126.4</v>
      </c>
      <c r="R638" s="34">
        <f t="shared" si="47"/>
        <v>6</v>
      </c>
      <c r="S638" s="28"/>
      <c r="T638" s="29">
        <v>45.3</v>
      </c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7"/>
      <c r="BT638" s="27"/>
      <c r="BU638" s="27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>
        <v>39.1</v>
      </c>
      <c r="CO638" s="29"/>
      <c r="CP638" s="29"/>
      <c r="CQ638" s="29"/>
      <c r="CR638" s="29"/>
      <c r="CS638" s="29"/>
      <c r="CT638" s="29"/>
      <c r="CU638" s="29"/>
      <c r="CV638" s="29"/>
      <c r="CW638" s="29"/>
      <c r="CX638" s="29">
        <v>42</v>
      </c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</row>
    <row r="639" spans="1:593" s="30" customFormat="1" ht="15.75" customHeight="1" x14ac:dyDescent="0.2">
      <c r="A639" s="25" t="s">
        <v>103</v>
      </c>
      <c r="B639" s="41" t="s">
        <v>1650</v>
      </c>
      <c r="C639" s="26" t="s">
        <v>105</v>
      </c>
      <c r="D639" s="24" t="s">
        <v>950</v>
      </c>
      <c r="E639" s="24" t="s">
        <v>1709</v>
      </c>
      <c r="F639" s="24"/>
      <c r="G639" s="24" t="s">
        <v>1710</v>
      </c>
      <c r="H639" s="24" t="s">
        <v>258</v>
      </c>
      <c r="I639" s="24">
        <v>5</v>
      </c>
      <c r="J639" s="24" t="s">
        <v>534</v>
      </c>
      <c r="K639" s="24" t="s">
        <v>1711</v>
      </c>
      <c r="L639" s="27">
        <v>999889529</v>
      </c>
      <c r="M639" s="28" t="s">
        <v>112</v>
      </c>
      <c r="N639" s="28"/>
      <c r="O639" s="27"/>
      <c r="P639" s="27"/>
      <c r="Q639" s="33">
        <f t="shared" si="46"/>
        <v>101</v>
      </c>
      <c r="R639" s="34">
        <f t="shared" si="47"/>
        <v>7</v>
      </c>
      <c r="S639" s="28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7"/>
      <c r="BT639" s="27"/>
      <c r="BU639" s="27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>
        <v>101</v>
      </c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</row>
    <row r="640" spans="1:593" s="30" customFormat="1" ht="15.75" customHeight="1" x14ac:dyDescent="0.2">
      <c r="A640" s="63" t="s">
        <v>103</v>
      </c>
      <c r="B640" s="41" t="s">
        <v>1650</v>
      </c>
      <c r="C640" s="65" t="s">
        <v>105</v>
      </c>
      <c r="D640" s="15" t="s">
        <v>1352</v>
      </c>
      <c r="E640" s="15" t="s">
        <v>3793</v>
      </c>
      <c r="F640" s="24"/>
      <c r="G640" s="24"/>
      <c r="H640" s="24"/>
      <c r="I640" s="24"/>
      <c r="J640" s="24"/>
      <c r="K640" s="24"/>
      <c r="L640" s="27"/>
      <c r="M640" s="28"/>
      <c r="N640" s="28"/>
      <c r="O640" s="27"/>
      <c r="P640" s="27"/>
      <c r="Q640" s="33">
        <f t="shared" si="46"/>
        <v>100</v>
      </c>
      <c r="R640" s="34">
        <f t="shared" si="47"/>
        <v>8</v>
      </c>
      <c r="S640" s="28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7"/>
      <c r="BT640" s="27"/>
      <c r="BU640" s="27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>
        <v>60</v>
      </c>
      <c r="DC640" s="29"/>
      <c r="DD640" s="29"/>
      <c r="DE640" s="29"/>
      <c r="DF640" s="29"/>
      <c r="DG640" s="29"/>
      <c r="DH640" s="29"/>
      <c r="DI640" s="29"/>
      <c r="DJ640" s="29">
        <v>40</v>
      </c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</row>
    <row r="641" spans="1:593" s="30" customFormat="1" ht="15.75" customHeight="1" x14ac:dyDescent="0.2">
      <c r="A641" s="25" t="s">
        <v>103</v>
      </c>
      <c r="B641" s="41" t="s">
        <v>1650</v>
      </c>
      <c r="C641" s="26" t="s">
        <v>105</v>
      </c>
      <c r="D641" s="25" t="s">
        <v>1657</v>
      </c>
      <c r="E641" s="25" t="s">
        <v>701</v>
      </c>
      <c r="F641" s="25"/>
      <c r="G641" s="25" t="s">
        <v>121</v>
      </c>
      <c r="H641" s="25" t="s">
        <v>122</v>
      </c>
      <c r="I641" s="24">
        <v>4</v>
      </c>
      <c r="J641" s="25" t="s">
        <v>1658</v>
      </c>
      <c r="K641" s="25" t="s">
        <v>1659</v>
      </c>
      <c r="L641" s="29">
        <v>999801266</v>
      </c>
      <c r="M641" s="29" t="s">
        <v>112</v>
      </c>
      <c r="N641" s="28"/>
      <c r="O641" s="29"/>
      <c r="P641" s="29"/>
      <c r="Q641" s="33">
        <f t="shared" si="46"/>
        <v>85.3</v>
      </c>
      <c r="R641" s="34">
        <f t="shared" si="47"/>
        <v>9</v>
      </c>
      <c r="S641" s="28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>
        <v>40</v>
      </c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>
        <v>45.3</v>
      </c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7"/>
      <c r="BT641" s="27"/>
      <c r="BU641" s="27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  <c r="QN641" s="29"/>
      <c r="QO641" s="29"/>
      <c r="QP641" s="29"/>
      <c r="QQ641" s="29"/>
      <c r="QR641" s="29"/>
      <c r="QS641" s="29"/>
      <c r="QT641" s="29"/>
      <c r="QU641" s="29"/>
      <c r="QV641" s="29"/>
      <c r="QW641" s="29"/>
      <c r="QX641" s="29"/>
      <c r="QY641" s="29"/>
      <c r="QZ641" s="29"/>
      <c r="RA641" s="29"/>
      <c r="RB641" s="29"/>
      <c r="RC641" s="29"/>
      <c r="RD641" s="29"/>
      <c r="RE641" s="29"/>
      <c r="RF641" s="29"/>
      <c r="RG641" s="29"/>
      <c r="RH641" s="29"/>
      <c r="RI641" s="29"/>
      <c r="RJ641" s="29"/>
      <c r="RK641" s="29"/>
      <c r="RL641" s="29"/>
      <c r="RM641" s="29"/>
      <c r="RN641" s="29"/>
      <c r="RO641" s="29"/>
      <c r="RP641" s="29"/>
      <c r="RQ641" s="29"/>
      <c r="RR641" s="29"/>
      <c r="RS641" s="29"/>
      <c r="RT641" s="29"/>
      <c r="RU641" s="29"/>
      <c r="RV641" s="29"/>
      <c r="RW641" s="29"/>
      <c r="RX641" s="29"/>
      <c r="RY641" s="29"/>
      <c r="RZ641" s="29"/>
      <c r="SA641" s="29"/>
      <c r="SB641" s="29"/>
      <c r="SC641" s="29"/>
      <c r="SD641" s="29"/>
      <c r="SE641" s="29"/>
      <c r="SF641" s="29"/>
      <c r="SG641" s="29"/>
      <c r="SH641" s="29"/>
      <c r="SI641" s="29"/>
      <c r="SJ641" s="29"/>
      <c r="SK641" s="29"/>
      <c r="SL641" s="29"/>
      <c r="SM641" s="29"/>
      <c r="SN641" s="29"/>
      <c r="SO641" s="29"/>
      <c r="SP641" s="29"/>
      <c r="SQ641" s="29"/>
      <c r="SR641" s="29"/>
      <c r="SS641" s="29"/>
      <c r="ST641" s="29"/>
      <c r="SU641" s="29"/>
      <c r="SV641" s="29"/>
      <c r="SW641" s="29"/>
      <c r="SX641" s="29"/>
      <c r="SY641" s="29"/>
      <c r="SZ641" s="29"/>
      <c r="TA641" s="29"/>
      <c r="TB641" s="29"/>
      <c r="TC641" s="29"/>
      <c r="TD641" s="29"/>
      <c r="TE641" s="29"/>
      <c r="TF641" s="29"/>
      <c r="TG641" s="29"/>
      <c r="TH641" s="29"/>
      <c r="TI641" s="29"/>
      <c r="TJ641" s="29"/>
      <c r="TK641" s="29"/>
      <c r="TL641" s="29"/>
      <c r="TM641" s="29"/>
      <c r="TN641" s="29"/>
      <c r="TO641" s="29"/>
      <c r="TP641" s="29"/>
      <c r="TQ641" s="29"/>
      <c r="TR641" s="29"/>
      <c r="TS641" s="29"/>
      <c r="TT641" s="29"/>
      <c r="TU641" s="29"/>
      <c r="TV641" s="29"/>
      <c r="TW641" s="29"/>
      <c r="TX641" s="29"/>
      <c r="TY641" s="29"/>
      <c r="TZ641" s="29"/>
      <c r="UA641" s="29"/>
      <c r="UB641" s="29"/>
      <c r="UC641" s="29"/>
      <c r="UD641" s="29"/>
      <c r="UE641" s="29"/>
      <c r="UF641" s="29"/>
      <c r="UG641" s="29"/>
      <c r="UH641" s="29"/>
      <c r="UI641" s="29"/>
      <c r="UJ641" s="29"/>
      <c r="UK641" s="29"/>
      <c r="UL641" s="29"/>
      <c r="UM641" s="29"/>
      <c r="UN641" s="29"/>
      <c r="UO641" s="29"/>
      <c r="UP641" s="29"/>
      <c r="UQ641" s="29"/>
      <c r="UR641" s="29"/>
      <c r="US641" s="29"/>
      <c r="UT641" s="29"/>
      <c r="UU641" s="29"/>
      <c r="UV641" s="29"/>
      <c r="UW641" s="29"/>
      <c r="UX641" s="29"/>
      <c r="UY641" s="29"/>
      <c r="UZ641" s="29"/>
      <c r="VA641" s="29"/>
      <c r="VB641" s="29"/>
      <c r="VC641" s="29"/>
      <c r="VD641" s="29"/>
      <c r="VE641" s="29"/>
      <c r="VF641" s="29"/>
      <c r="VG641" s="29"/>
      <c r="VH641" s="29"/>
      <c r="VI641" s="29"/>
      <c r="VJ641" s="29"/>
      <c r="VK641" s="29"/>
      <c r="VL641" s="29"/>
      <c r="VM641" s="29"/>
      <c r="VN641" s="29"/>
      <c r="VO641" s="29"/>
      <c r="VP641" s="29"/>
      <c r="VQ641" s="29"/>
      <c r="VR641" s="29"/>
      <c r="VS641" s="29"/>
      <c r="VT641" s="29"/>
      <c r="VU641" s="29"/>
    </row>
    <row r="642" spans="1:593" s="30" customFormat="1" ht="15.75" customHeight="1" x14ac:dyDescent="0.2">
      <c r="A642" s="25" t="s">
        <v>103</v>
      </c>
      <c r="B642" s="41" t="s">
        <v>1650</v>
      </c>
      <c r="C642" s="26" t="s">
        <v>105</v>
      </c>
      <c r="D642" s="15" t="s">
        <v>3647</v>
      </c>
      <c r="E642" s="15" t="s">
        <v>731</v>
      </c>
      <c r="F642" s="60"/>
      <c r="G642" s="61"/>
      <c r="H642" s="62"/>
      <c r="I642" s="15"/>
      <c r="J642" s="15"/>
      <c r="K642" s="15"/>
      <c r="L642" s="15"/>
      <c r="M642" s="15"/>
      <c r="N642" s="9"/>
      <c r="O642" s="5"/>
      <c r="P642" s="5"/>
      <c r="Q642" s="33">
        <f t="shared" si="46"/>
        <v>75.75</v>
      </c>
      <c r="R642" s="34">
        <f t="shared" si="47"/>
        <v>10</v>
      </c>
      <c r="S642" s="28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7"/>
      <c r="BT642" s="27"/>
      <c r="BU642" s="27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>
        <v>75.75</v>
      </c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  <c r="QN642" s="29"/>
      <c r="QO642" s="29"/>
      <c r="QP642" s="29"/>
      <c r="QQ642" s="29"/>
      <c r="QR642" s="29"/>
      <c r="QS642" s="29"/>
      <c r="QT642" s="29"/>
      <c r="QU642" s="29"/>
      <c r="QV642" s="29"/>
      <c r="QW642" s="29"/>
      <c r="QX642" s="29"/>
      <c r="QY642" s="29"/>
      <c r="QZ642" s="29"/>
      <c r="RA642" s="29"/>
      <c r="RB642" s="29"/>
      <c r="RC642" s="29"/>
      <c r="RD642" s="29"/>
      <c r="RE642" s="29"/>
      <c r="RF642" s="29"/>
      <c r="RG642" s="29"/>
      <c r="RH642" s="29"/>
      <c r="RI642" s="29"/>
      <c r="RJ642" s="29"/>
      <c r="RK642" s="29"/>
      <c r="RL642" s="29"/>
      <c r="RM642" s="29"/>
      <c r="RN642" s="29"/>
      <c r="RO642" s="29"/>
      <c r="RP642" s="29"/>
      <c r="RQ642" s="29"/>
      <c r="RR642" s="29"/>
      <c r="RS642" s="29"/>
      <c r="RT642" s="29"/>
      <c r="RU642" s="29"/>
      <c r="RV642" s="29"/>
      <c r="RW642" s="29"/>
      <c r="RX642" s="29"/>
      <c r="RY642" s="29"/>
      <c r="RZ642" s="29"/>
      <c r="SA642" s="29"/>
      <c r="SB642" s="29"/>
      <c r="SC642" s="29"/>
      <c r="SD642" s="29"/>
      <c r="SE642" s="29"/>
      <c r="SF642" s="29"/>
      <c r="SG642" s="29"/>
      <c r="SH642" s="29"/>
      <c r="SI642" s="29"/>
      <c r="SJ642" s="29"/>
      <c r="SK642" s="29"/>
      <c r="SL642" s="29"/>
      <c r="SM642" s="29"/>
      <c r="SN642" s="29"/>
      <c r="SO642" s="29"/>
      <c r="SP642" s="29"/>
      <c r="SQ642" s="29"/>
      <c r="SR642" s="29"/>
      <c r="SS642" s="29"/>
      <c r="ST642" s="29"/>
      <c r="SU642" s="29"/>
      <c r="SV642" s="29"/>
      <c r="SW642" s="29"/>
      <c r="SX642" s="29"/>
      <c r="SY642" s="29"/>
      <c r="SZ642" s="29"/>
      <c r="TA642" s="29"/>
      <c r="TB642" s="29"/>
      <c r="TC642" s="29"/>
      <c r="TD642" s="29"/>
      <c r="TE642" s="29"/>
      <c r="TF642" s="29"/>
      <c r="TG642" s="29"/>
      <c r="TH642" s="29"/>
      <c r="TI642" s="29"/>
      <c r="TJ642" s="29"/>
      <c r="TK642" s="29"/>
      <c r="TL642" s="29"/>
      <c r="TM642" s="29"/>
      <c r="TN642" s="29"/>
      <c r="TO642" s="29"/>
      <c r="TP642" s="29"/>
      <c r="TQ642" s="29"/>
      <c r="TR642" s="29"/>
      <c r="TS642" s="29"/>
      <c r="TT642" s="29"/>
      <c r="TU642" s="29"/>
      <c r="TV642" s="29"/>
      <c r="TW642" s="29"/>
      <c r="TX642" s="29"/>
      <c r="TY642" s="29"/>
      <c r="TZ642" s="29"/>
      <c r="UA642" s="29"/>
      <c r="UB642" s="29"/>
      <c r="UC642" s="29"/>
      <c r="UD642" s="29"/>
      <c r="UE642" s="29"/>
      <c r="UF642" s="29"/>
      <c r="UG642" s="29"/>
      <c r="UH642" s="29"/>
      <c r="UI642" s="29"/>
      <c r="UJ642" s="29"/>
      <c r="UK642" s="29"/>
      <c r="UL642" s="29"/>
      <c r="UM642" s="29"/>
      <c r="UN642" s="29"/>
      <c r="UO642" s="29"/>
      <c r="UP642" s="29"/>
      <c r="UQ642" s="29"/>
      <c r="UR642" s="29"/>
      <c r="US642" s="29"/>
      <c r="UT642" s="29"/>
      <c r="UU642" s="29"/>
      <c r="UV642" s="29"/>
      <c r="UW642" s="29"/>
      <c r="UX642" s="29"/>
      <c r="UY642" s="29"/>
      <c r="UZ642" s="29"/>
      <c r="VA642" s="29"/>
      <c r="VB642" s="29"/>
      <c r="VC642" s="29"/>
      <c r="VD642" s="29"/>
      <c r="VE642" s="29"/>
      <c r="VF642" s="29"/>
      <c r="VG642" s="29"/>
      <c r="VH642" s="29"/>
      <c r="VI642" s="29"/>
      <c r="VJ642" s="29"/>
      <c r="VK642" s="29"/>
      <c r="VL642" s="29"/>
      <c r="VM642" s="29"/>
      <c r="VN642" s="29"/>
      <c r="VO642" s="29"/>
      <c r="VP642" s="29"/>
      <c r="VQ642" s="29"/>
      <c r="VR642" s="29"/>
      <c r="VS642" s="29"/>
      <c r="VT642" s="29"/>
      <c r="VU642" s="29"/>
    </row>
    <row r="643" spans="1:593" s="30" customFormat="1" ht="15.75" customHeight="1" x14ac:dyDescent="0.2">
      <c r="A643" s="25" t="s">
        <v>103</v>
      </c>
      <c r="B643" s="41" t="s">
        <v>1650</v>
      </c>
      <c r="C643" s="26" t="s">
        <v>105</v>
      </c>
      <c r="D643" s="24" t="s">
        <v>858</v>
      </c>
      <c r="E643" s="24" t="s">
        <v>1660</v>
      </c>
      <c r="F643" s="24"/>
      <c r="G643" s="24"/>
      <c r="H643" s="24"/>
      <c r="I643" s="24"/>
      <c r="J643" s="24"/>
      <c r="K643" s="24"/>
      <c r="L643" s="27"/>
      <c r="M643" s="28"/>
      <c r="N643" s="28"/>
      <c r="O643" s="27"/>
      <c r="P643" s="27"/>
      <c r="Q643" s="33">
        <f t="shared" si="46"/>
        <v>60.6</v>
      </c>
      <c r="R643" s="34">
        <f t="shared" si="47"/>
        <v>11</v>
      </c>
      <c r="S643" s="28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>
        <v>60.6</v>
      </c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7"/>
      <c r="BT643" s="27"/>
      <c r="BU643" s="27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  <c r="QN643" s="29"/>
      <c r="QO643" s="29"/>
      <c r="QP643" s="29"/>
      <c r="QQ643" s="29"/>
      <c r="QR643" s="29"/>
      <c r="QS643" s="29"/>
      <c r="QT643" s="29"/>
      <c r="QU643" s="29"/>
      <c r="QV643" s="29"/>
      <c r="QW643" s="29"/>
      <c r="QX643" s="29"/>
      <c r="QY643" s="29"/>
      <c r="QZ643" s="29"/>
      <c r="RA643" s="29"/>
      <c r="RB643" s="29"/>
      <c r="RC643" s="29"/>
      <c r="RD643" s="29"/>
      <c r="RE643" s="29"/>
      <c r="RF643" s="29"/>
      <c r="RG643" s="29"/>
      <c r="RH643" s="29"/>
      <c r="RI643" s="29"/>
      <c r="RJ643" s="29"/>
      <c r="RK643" s="29"/>
      <c r="RL643" s="29"/>
      <c r="RM643" s="29"/>
      <c r="RN643" s="29"/>
      <c r="RO643" s="29"/>
      <c r="RP643" s="29"/>
      <c r="RQ643" s="29"/>
      <c r="RR643" s="29"/>
      <c r="RS643" s="29"/>
      <c r="RT643" s="29"/>
      <c r="RU643" s="29"/>
      <c r="RV643" s="29"/>
      <c r="RW643" s="29"/>
      <c r="RX643" s="29"/>
      <c r="RY643" s="29"/>
      <c r="RZ643" s="29"/>
      <c r="SA643" s="29"/>
      <c r="SB643" s="29"/>
      <c r="SC643" s="29"/>
      <c r="SD643" s="29"/>
      <c r="SE643" s="29"/>
      <c r="SF643" s="29"/>
      <c r="SG643" s="29"/>
      <c r="SH643" s="29"/>
      <c r="SI643" s="29"/>
      <c r="SJ643" s="29"/>
      <c r="SK643" s="29"/>
      <c r="SL643" s="29"/>
      <c r="SM643" s="29"/>
      <c r="SN643" s="29"/>
      <c r="SO643" s="29"/>
      <c r="SP643" s="29"/>
      <c r="SQ643" s="29"/>
      <c r="SR643" s="29"/>
      <c r="SS643" s="29"/>
      <c r="ST643" s="29"/>
      <c r="SU643" s="29"/>
      <c r="SV643" s="29"/>
      <c r="SW643" s="29"/>
      <c r="SX643" s="29"/>
      <c r="SY643" s="29"/>
      <c r="SZ643" s="29"/>
      <c r="TA643" s="29"/>
      <c r="TB643" s="29"/>
      <c r="TC643" s="29"/>
      <c r="TD643" s="29"/>
      <c r="TE643" s="29"/>
      <c r="TF643" s="29"/>
      <c r="TG643" s="29"/>
      <c r="TH643" s="29"/>
      <c r="TI643" s="29"/>
      <c r="TJ643" s="29"/>
      <c r="TK643" s="29"/>
      <c r="TL643" s="29"/>
      <c r="TM643" s="29"/>
      <c r="TN643" s="29"/>
      <c r="TO643" s="29"/>
      <c r="TP643" s="29"/>
      <c r="TQ643" s="29"/>
      <c r="TR643" s="29"/>
      <c r="TS643" s="29"/>
      <c r="TT643" s="29"/>
      <c r="TU643" s="29"/>
      <c r="TV643" s="29"/>
      <c r="TW643" s="29"/>
      <c r="TX643" s="29"/>
      <c r="TY643" s="29"/>
      <c r="TZ643" s="29"/>
      <c r="UA643" s="29"/>
      <c r="UB643" s="29"/>
      <c r="UC643" s="29"/>
      <c r="UD643" s="29"/>
      <c r="UE643" s="29"/>
      <c r="UF643" s="29"/>
      <c r="UG643" s="29"/>
      <c r="UH643" s="29"/>
      <c r="UI643" s="29"/>
      <c r="UJ643" s="29"/>
      <c r="UK643" s="29"/>
      <c r="UL643" s="29"/>
      <c r="UM643" s="29"/>
      <c r="UN643" s="29"/>
      <c r="UO643" s="29"/>
      <c r="UP643" s="29"/>
      <c r="UQ643" s="29"/>
      <c r="UR643" s="29"/>
      <c r="US643" s="29"/>
      <c r="UT643" s="29"/>
      <c r="UU643" s="29"/>
      <c r="UV643" s="29"/>
      <c r="UW643" s="29"/>
      <c r="UX643" s="29"/>
      <c r="UY643" s="29"/>
      <c r="UZ643" s="29"/>
      <c r="VA643" s="29"/>
      <c r="VB643" s="29"/>
      <c r="VC643" s="29"/>
      <c r="VD643" s="29"/>
      <c r="VE643" s="29"/>
      <c r="VF643" s="29"/>
      <c r="VG643" s="29"/>
      <c r="VH643" s="29"/>
      <c r="VI643" s="29"/>
      <c r="VJ643" s="29"/>
      <c r="VK643" s="29"/>
      <c r="VL643" s="29"/>
      <c r="VM643" s="29"/>
      <c r="VN643" s="29"/>
      <c r="VO643" s="29"/>
      <c r="VP643" s="29"/>
      <c r="VQ643" s="29"/>
      <c r="VR643" s="29"/>
      <c r="VS643" s="29"/>
      <c r="VT643" s="29"/>
      <c r="VU643" s="29"/>
    </row>
    <row r="644" spans="1:593" s="30" customFormat="1" ht="15.75" customHeight="1" x14ac:dyDescent="0.2">
      <c r="A644" s="25" t="s">
        <v>103</v>
      </c>
      <c r="B644" s="41" t="s">
        <v>1650</v>
      </c>
      <c r="C644" s="26" t="s">
        <v>105</v>
      </c>
      <c r="D644" s="15" t="s">
        <v>841</v>
      </c>
      <c r="E644" s="15" t="s">
        <v>3782</v>
      </c>
      <c r="F644" s="24"/>
      <c r="G644" s="24"/>
      <c r="H644" s="24"/>
      <c r="I644" s="24"/>
      <c r="J644" s="24"/>
      <c r="K644" s="24"/>
      <c r="L644" s="27"/>
      <c r="M644" s="28"/>
      <c r="N644" s="28"/>
      <c r="O644" s="27"/>
      <c r="P644" s="27"/>
      <c r="Q644" s="33">
        <f t="shared" si="46"/>
        <v>60</v>
      </c>
      <c r="R644" s="34">
        <f t="shared" si="47"/>
        <v>12</v>
      </c>
      <c r="S644" s="28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7"/>
      <c r="BT644" s="27"/>
      <c r="BU644" s="27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>
        <v>60</v>
      </c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  <c r="QN644" s="29"/>
      <c r="QO644" s="29"/>
      <c r="QP644" s="29"/>
      <c r="QQ644" s="29"/>
      <c r="QR644" s="29"/>
      <c r="QS644" s="29"/>
      <c r="QT644" s="29"/>
      <c r="QU644" s="29"/>
      <c r="QV644" s="29"/>
      <c r="QW644" s="29"/>
      <c r="QX644" s="29"/>
      <c r="QY644" s="29"/>
      <c r="QZ644" s="29"/>
      <c r="RA644" s="29"/>
      <c r="RB644" s="29"/>
      <c r="RC644" s="29"/>
      <c r="RD644" s="29"/>
      <c r="RE644" s="29"/>
      <c r="RF644" s="29"/>
      <c r="RG644" s="29"/>
      <c r="RH644" s="29"/>
      <c r="RI644" s="29"/>
      <c r="RJ644" s="29"/>
      <c r="RK644" s="29"/>
      <c r="RL644" s="29"/>
      <c r="RM644" s="29"/>
      <c r="RN644" s="29"/>
      <c r="RO644" s="29"/>
      <c r="RP644" s="29"/>
      <c r="RQ644" s="29"/>
      <c r="RR644" s="29"/>
      <c r="RS644" s="29"/>
      <c r="RT644" s="29"/>
      <c r="RU644" s="29"/>
      <c r="RV644" s="29"/>
      <c r="RW644" s="29"/>
      <c r="RX644" s="29"/>
      <c r="RY644" s="29"/>
      <c r="RZ644" s="29"/>
      <c r="SA644" s="29"/>
      <c r="SB644" s="29"/>
      <c r="SC644" s="29"/>
      <c r="SD644" s="29"/>
      <c r="SE644" s="29"/>
      <c r="SF644" s="29"/>
      <c r="SG644" s="29"/>
      <c r="SH644" s="29"/>
      <c r="SI644" s="29"/>
      <c r="SJ644" s="29"/>
      <c r="SK644" s="29"/>
      <c r="SL644" s="29"/>
      <c r="SM644" s="29"/>
      <c r="SN644" s="29"/>
      <c r="SO644" s="29"/>
      <c r="SP644" s="29"/>
      <c r="SQ644" s="29"/>
      <c r="SR644" s="29"/>
      <c r="SS644" s="29"/>
      <c r="ST644" s="29"/>
      <c r="SU644" s="29"/>
      <c r="SV644" s="29"/>
      <c r="SW644" s="29"/>
      <c r="SX644" s="29"/>
      <c r="SY644" s="29"/>
      <c r="SZ644" s="29"/>
      <c r="TA644" s="29"/>
      <c r="TB644" s="29"/>
      <c r="TC644" s="29"/>
      <c r="TD644" s="29"/>
      <c r="TE644" s="29"/>
      <c r="TF644" s="29"/>
      <c r="TG644" s="29"/>
      <c r="TH644" s="29"/>
      <c r="TI644" s="29"/>
      <c r="TJ644" s="29"/>
      <c r="TK644" s="29"/>
      <c r="TL644" s="29"/>
      <c r="TM644" s="29"/>
      <c r="TN644" s="29"/>
      <c r="TO644" s="29"/>
      <c r="TP644" s="29"/>
      <c r="TQ644" s="29"/>
      <c r="TR644" s="29"/>
      <c r="TS644" s="29"/>
      <c r="TT644" s="29"/>
      <c r="TU644" s="29"/>
      <c r="TV644" s="29"/>
      <c r="TW644" s="29"/>
      <c r="TX644" s="29"/>
      <c r="TY644" s="29"/>
      <c r="TZ644" s="29"/>
      <c r="UA644" s="29"/>
      <c r="UB644" s="29"/>
      <c r="UC644" s="29"/>
      <c r="UD644" s="29"/>
      <c r="UE644" s="29"/>
      <c r="UF644" s="29"/>
      <c r="UG644" s="29"/>
      <c r="UH644" s="29"/>
      <c r="UI644" s="29"/>
      <c r="UJ644" s="29"/>
      <c r="UK644" s="29"/>
      <c r="UL644" s="29"/>
      <c r="UM644" s="29"/>
      <c r="UN644" s="29"/>
      <c r="UO644" s="29"/>
      <c r="UP644" s="29"/>
      <c r="UQ644" s="29"/>
      <c r="UR644" s="29"/>
      <c r="US644" s="29"/>
      <c r="UT644" s="29"/>
      <c r="UU644" s="29"/>
      <c r="UV644" s="29"/>
      <c r="UW644" s="29"/>
      <c r="UX644" s="29"/>
      <c r="UY644" s="29"/>
      <c r="UZ644" s="29"/>
      <c r="VA644" s="29"/>
      <c r="VB644" s="29"/>
      <c r="VC644" s="29"/>
      <c r="VD644" s="29"/>
      <c r="VE644" s="29"/>
      <c r="VF644" s="29"/>
      <c r="VG644" s="29"/>
      <c r="VH644" s="29"/>
      <c r="VI644" s="29"/>
      <c r="VJ644" s="29"/>
      <c r="VK644" s="29"/>
      <c r="VL644" s="29"/>
      <c r="VM644" s="29"/>
      <c r="VN644" s="29"/>
      <c r="VO644" s="29"/>
      <c r="VP644" s="29"/>
      <c r="VQ644" s="29"/>
      <c r="VR644" s="29"/>
      <c r="VS644" s="29"/>
      <c r="VT644" s="29"/>
      <c r="VU644" s="29"/>
    </row>
    <row r="645" spans="1:593" s="30" customFormat="1" ht="15.75" customHeight="1" x14ac:dyDescent="0.2">
      <c r="A645" s="25" t="s">
        <v>103</v>
      </c>
      <c r="B645" s="41" t="s">
        <v>1650</v>
      </c>
      <c r="C645" s="26" t="s">
        <v>105</v>
      </c>
      <c r="D645" s="62" t="s">
        <v>3783</v>
      </c>
      <c r="E645" s="62" t="s">
        <v>3784</v>
      </c>
      <c r="F645" s="31"/>
      <c r="G645" s="24"/>
      <c r="H645" s="24"/>
      <c r="I645" s="24"/>
      <c r="J645" s="24"/>
      <c r="K645" s="24"/>
      <c r="L645" s="27"/>
      <c r="M645" s="28"/>
      <c r="N645" s="28"/>
      <c r="O645" s="27"/>
      <c r="P645" s="27"/>
      <c r="Q645" s="33">
        <f t="shared" si="46"/>
        <v>60</v>
      </c>
      <c r="R645" s="34">
        <f t="shared" si="47"/>
        <v>12</v>
      </c>
      <c r="S645" s="28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7"/>
      <c r="BT645" s="27"/>
      <c r="BU645" s="27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>
        <v>60</v>
      </c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  <c r="QN645" s="29"/>
      <c r="QO645" s="29"/>
      <c r="QP645" s="29"/>
      <c r="QQ645" s="29"/>
      <c r="QR645" s="29"/>
      <c r="QS645" s="29"/>
      <c r="QT645" s="29"/>
      <c r="QU645" s="29"/>
      <c r="QV645" s="29"/>
      <c r="QW645" s="29"/>
      <c r="QX645" s="29"/>
      <c r="QY645" s="29"/>
      <c r="QZ645" s="29"/>
      <c r="RA645" s="29"/>
      <c r="RB645" s="29"/>
      <c r="RC645" s="29"/>
      <c r="RD645" s="29"/>
      <c r="RE645" s="29"/>
      <c r="RF645" s="29"/>
      <c r="RG645" s="29"/>
      <c r="RH645" s="29"/>
      <c r="RI645" s="29"/>
      <c r="RJ645" s="29"/>
      <c r="RK645" s="29"/>
      <c r="RL645" s="29"/>
      <c r="RM645" s="29"/>
      <c r="RN645" s="29"/>
      <c r="RO645" s="29"/>
      <c r="RP645" s="29"/>
      <c r="RQ645" s="29"/>
      <c r="RR645" s="29"/>
      <c r="RS645" s="29"/>
      <c r="RT645" s="29"/>
      <c r="RU645" s="29"/>
      <c r="RV645" s="29"/>
      <c r="RW645" s="29"/>
      <c r="RX645" s="29"/>
      <c r="RY645" s="29"/>
      <c r="RZ645" s="29"/>
      <c r="SA645" s="29"/>
      <c r="SB645" s="29"/>
      <c r="SC645" s="29"/>
      <c r="SD645" s="29"/>
      <c r="SE645" s="29"/>
      <c r="SF645" s="29"/>
      <c r="SG645" s="29"/>
      <c r="SH645" s="29"/>
      <c r="SI645" s="29"/>
      <c r="SJ645" s="29"/>
      <c r="SK645" s="29"/>
      <c r="SL645" s="29"/>
      <c r="SM645" s="29"/>
      <c r="SN645" s="29"/>
      <c r="SO645" s="29"/>
      <c r="SP645" s="29"/>
      <c r="SQ645" s="29"/>
      <c r="SR645" s="29"/>
      <c r="SS645" s="29"/>
      <c r="ST645" s="29"/>
      <c r="SU645" s="29"/>
      <c r="SV645" s="29"/>
      <c r="SW645" s="29"/>
      <c r="SX645" s="29"/>
      <c r="SY645" s="29"/>
      <c r="SZ645" s="29"/>
      <c r="TA645" s="29"/>
      <c r="TB645" s="29"/>
      <c r="TC645" s="29"/>
      <c r="TD645" s="29"/>
      <c r="TE645" s="29"/>
      <c r="TF645" s="29"/>
      <c r="TG645" s="29"/>
      <c r="TH645" s="29"/>
      <c r="TI645" s="29"/>
      <c r="TJ645" s="29"/>
      <c r="TK645" s="29"/>
      <c r="TL645" s="29"/>
      <c r="TM645" s="29"/>
      <c r="TN645" s="29"/>
      <c r="TO645" s="29"/>
      <c r="TP645" s="29"/>
      <c r="TQ645" s="29"/>
      <c r="TR645" s="29"/>
      <c r="TS645" s="29"/>
      <c r="TT645" s="29"/>
      <c r="TU645" s="29"/>
      <c r="TV645" s="29"/>
      <c r="TW645" s="29"/>
      <c r="TX645" s="29"/>
      <c r="TY645" s="29"/>
      <c r="TZ645" s="29"/>
      <c r="UA645" s="29"/>
      <c r="UB645" s="29"/>
      <c r="UC645" s="29"/>
      <c r="UD645" s="29"/>
      <c r="UE645" s="29"/>
      <c r="UF645" s="29"/>
      <c r="UG645" s="29"/>
      <c r="UH645" s="29"/>
      <c r="UI645" s="29"/>
      <c r="UJ645" s="29"/>
      <c r="UK645" s="29"/>
      <c r="UL645" s="29"/>
      <c r="UM645" s="29"/>
      <c r="UN645" s="29"/>
      <c r="UO645" s="29"/>
      <c r="UP645" s="29"/>
      <c r="UQ645" s="29"/>
      <c r="UR645" s="29"/>
      <c r="US645" s="29"/>
      <c r="UT645" s="29"/>
      <c r="UU645" s="29"/>
      <c r="UV645" s="29"/>
      <c r="UW645" s="29"/>
      <c r="UX645" s="29"/>
      <c r="UY645" s="29"/>
      <c r="UZ645" s="29"/>
      <c r="VA645" s="29"/>
      <c r="VB645" s="29"/>
      <c r="VC645" s="29"/>
      <c r="VD645" s="29"/>
      <c r="VE645" s="29"/>
      <c r="VF645" s="29"/>
      <c r="VG645" s="29"/>
      <c r="VH645" s="29"/>
      <c r="VI645" s="29"/>
      <c r="VJ645" s="29"/>
      <c r="VK645" s="29"/>
      <c r="VL645" s="29"/>
      <c r="VM645" s="29"/>
      <c r="VN645" s="29"/>
      <c r="VO645" s="29"/>
      <c r="VP645" s="29"/>
      <c r="VQ645" s="29"/>
      <c r="VR645" s="29"/>
      <c r="VS645" s="29"/>
      <c r="VT645" s="29"/>
      <c r="VU645" s="29"/>
    </row>
    <row r="646" spans="1:593" s="30" customFormat="1" ht="15.75" customHeight="1" x14ac:dyDescent="0.2">
      <c r="A646" s="25" t="s">
        <v>103</v>
      </c>
      <c r="B646" s="41" t="s">
        <v>1650</v>
      </c>
      <c r="C646" s="26" t="s">
        <v>105</v>
      </c>
      <c r="D646" s="24" t="s">
        <v>1612</v>
      </c>
      <c r="E646" s="24" t="s">
        <v>1613</v>
      </c>
      <c r="F646" s="31">
        <v>37045</v>
      </c>
      <c r="G646" s="24" t="s">
        <v>1614</v>
      </c>
      <c r="H646" s="24" t="s">
        <v>258</v>
      </c>
      <c r="I646" s="24">
        <v>5</v>
      </c>
      <c r="J646" s="24" t="s">
        <v>1615</v>
      </c>
      <c r="K646" s="24" t="s">
        <v>1616</v>
      </c>
      <c r="L646" s="27">
        <v>999731485</v>
      </c>
      <c r="M646" s="28" t="s">
        <v>112</v>
      </c>
      <c r="N646" s="28"/>
      <c r="O646" s="27"/>
      <c r="P646" s="27"/>
      <c r="Q646" s="33">
        <f t="shared" si="46"/>
        <v>60</v>
      </c>
      <c r="R646" s="34">
        <f t="shared" si="47"/>
        <v>12</v>
      </c>
      <c r="S646" s="28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>
        <v>60</v>
      </c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7"/>
      <c r="BT646" s="27"/>
      <c r="BU646" s="27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</row>
    <row r="647" spans="1:593" s="30" customFormat="1" ht="15.75" customHeight="1" x14ac:dyDescent="0.2">
      <c r="A647" s="25" t="s">
        <v>103</v>
      </c>
      <c r="B647" s="41" t="s">
        <v>1650</v>
      </c>
      <c r="C647" s="26" t="s">
        <v>105</v>
      </c>
      <c r="D647" s="24" t="s">
        <v>1643</v>
      </c>
      <c r="E647" s="24" t="s">
        <v>1644</v>
      </c>
      <c r="F647" s="31">
        <v>37230</v>
      </c>
      <c r="G647" s="24" t="s">
        <v>476</v>
      </c>
      <c r="H647" s="24" t="s">
        <v>1059</v>
      </c>
      <c r="I647" s="24">
        <v>8</v>
      </c>
      <c r="J647" s="24" t="s">
        <v>1060</v>
      </c>
      <c r="K647" s="24" t="s">
        <v>1061</v>
      </c>
      <c r="L647" s="27">
        <v>999901835</v>
      </c>
      <c r="M647" s="28" t="s">
        <v>112</v>
      </c>
      <c r="N647" s="28"/>
      <c r="O647" s="27"/>
      <c r="P647" s="27"/>
      <c r="Q647" s="33">
        <f t="shared" si="46"/>
        <v>60</v>
      </c>
      <c r="R647" s="34">
        <f t="shared" si="47"/>
        <v>12</v>
      </c>
      <c r="S647" s="28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7"/>
      <c r="BT647" s="27"/>
      <c r="BU647" s="27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>
        <v>60</v>
      </c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</row>
    <row r="648" spans="1:593" s="30" customFormat="1" ht="15.75" customHeight="1" x14ac:dyDescent="0.2">
      <c r="A648" s="25" t="s">
        <v>103</v>
      </c>
      <c r="B648" s="41" t="s">
        <v>1650</v>
      </c>
      <c r="C648" s="26" t="s">
        <v>105</v>
      </c>
      <c r="D648" s="24" t="s">
        <v>1661</v>
      </c>
      <c r="E648" s="24" t="s">
        <v>1662</v>
      </c>
      <c r="F648" s="24"/>
      <c r="G648" s="24" t="s">
        <v>1663</v>
      </c>
      <c r="H648" s="24" t="s">
        <v>382</v>
      </c>
      <c r="I648" s="24">
        <v>3</v>
      </c>
      <c r="J648" s="24" t="s">
        <v>1495</v>
      </c>
      <c r="K648" s="24" t="s">
        <v>1496</v>
      </c>
      <c r="L648" s="27">
        <v>999845628</v>
      </c>
      <c r="M648" s="28" t="s">
        <v>112</v>
      </c>
      <c r="N648" s="28"/>
      <c r="O648" s="27"/>
      <c r="P648" s="27"/>
      <c r="Q648" s="33">
        <f t="shared" si="46"/>
        <v>60</v>
      </c>
      <c r="R648" s="34">
        <f t="shared" si="47"/>
        <v>12</v>
      </c>
      <c r="S648" s="28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>
        <v>60</v>
      </c>
      <c r="BM648" s="29"/>
      <c r="BN648" s="29"/>
      <c r="BO648" s="29"/>
      <c r="BP648" s="29"/>
      <c r="BQ648" s="29"/>
      <c r="BR648" s="29"/>
      <c r="BS648" s="27"/>
      <c r="BT648" s="27"/>
      <c r="BU648" s="27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</row>
    <row r="649" spans="1:593" s="30" customFormat="1" ht="15.75" customHeight="1" x14ac:dyDescent="0.2">
      <c r="A649" s="25" t="s">
        <v>103</v>
      </c>
      <c r="B649" s="41" t="s">
        <v>1650</v>
      </c>
      <c r="C649" s="26" t="s">
        <v>105</v>
      </c>
      <c r="D649" s="24" t="s">
        <v>1664</v>
      </c>
      <c r="E649" s="24" t="s">
        <v>1211</v>
      </c>
      <c r="F649" s="24"/>
      <c r="G649" s="24" t="s">
        <v>1665</v>
      </c>
      <c r="H649" s="24" t="s">
        <v>177</v>
      </c>
      <c r="I649" s="24">
        <v>3</v>
      </c>
      <c r="J649" s="24" t="s">
        <v>1666</v>
      </c>
      <c r="K649" s="24" t="s">
        <v>1667</v>
      </c>
      <c r="L649" s="27">
        <v>999893778</v>
      </c>
      <c r="M649" s="28" t="s">
        <v>112</v>
      </c>
      <c r="N649" s="28"/>
      <c r="O649" s="27"/>
      <c r="P649" s="27"/>
      <c r="Q649" s="33">
        <f t="shared" si="46"/>
        <v>47.7</v>
      </c>
      <c r="R649" s="34">
        <f t="shared" si="47"/>
        <v>17</v>
      </c>
      <c r="S649" s="28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7"/>
      <c r="BT649" s="27"/>
      <c r="BU649" s="27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>
        <v>47.7</v>
      </c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  <c r="QN649" s="29"/>
      <c r="QO649" s="29"/>
      <c r="QP649" s="29"/>
      <c r="QQ649" s="29"/>
      <c r="QR649" s="29"/>
      <c r="QS649" s="29"/>
      <c r="QT649" s="29"/>
      <c r="QU649" s="29"/>
      <c r="QV649" s="29"/>
      <c r="QW649" s="29"/>
      <c r="QX649" s="29"/>
      <c r="QY649" s="29"/>
      <c r="QZ649" s="29"/>
      <c r="RA649" s="29"/>
      <c r="RB649" s="29"/>
      <c r="RC649" s="29"/>
      <c r="RD649" s="29"/>
      <c r="RE649" s="29"/>
      <c r="RF649" s="29"/>
      <c r="RG649" s="29"/>
      <c r="RH649" s="29"/>
      <c r="RI649" s="29"/>
      <c r="RJ649" s="29"/>
      <c r="RK649" s="29"/>
      <c r="RL649" s="29"/>
      <c r="RM649" s="29"/>
      <c r="RN649" s="29"/>
      <c r="RO649" s="29"/>
      <c r="RP649" s="29"/>
      <c r="RQ649" s="29"/>
      <c r="RR649" s="29"/>
      <c r="RS649" s="29"/>
      <c r="RT649" s="29"/>
      <c r="RU649" s="29"/>
      <c r="RV649" s="29"/>
      <c r="RW649" s="29"/>
      <c r="RX649" s="29"/>
      <c r="RY649" s="29"/>
      <c r="RZ649" s="29"/>
      <c r="SA649" s="29"/>
      <c r="SB649" s="29"/>
      <c r="SC649" s="29"/>
      <c r="SD649" s="29"/>
      <c r="SE649" s="29"/>
      <c r="SF649" s="29"/>
      <c r="SG649" s="29"/>
      <c r="SH649" s="29"/>
      <c r="SI649" s="29"/>
      <c r="SJ649" s="29"/>
      <c r="SK649" s="29"/>
      <c r="SL649" s="29"/>
      <c r="SM649" s="29"/>
      <c r="SN649" s="29"/>
      <c r="SO649" s="29"/>
      <c r="SP649" s="29"/>
      <c r="SQ649" s="29"/>
      <c r="SR649" s="29"/>
      <c r="SS649" s="29"/>
      <c r="ST649" s="29"/>
      <c r="SU649" s="29"/>
      <c r="SV649" s="29"/>
      <c r="SW649" s="29"/>
      <c r="SX649" s="29"/>
      <c r="SY649" s="29"/>
      <c r="SZ649" s="29"/>
      <c r="TA649" s="29"/>
      <c r="TB649" s="29"/>
      <c r="TC649" s="29"/>
      <c r="TD649" s="29"/>
      <c r="TE649" s="29"/>
      <c r="TF649" s="29"/>
      <c r="TG649" s="29"/>
      <c r="TH649" s="29"/>
      <c r="TI649" s="29"/>
      <c r="TJ649" s="29"/>
      <c r="TK649" s="29"/>
      <c r="TL649" s="29"/>
      <c r="TM649" s="29"/>
      <c r="TN649" s="29"/>
      <c r="TO649" s="29"/>
      <c r="TP649" s="29"/>
      <c r="TQ649" s="29"/>
      <c r="TR649" s="29"/>
      <c r="TS649" s="29"/>
      <c r="TT649" s="29"/>
      <c r="TU649" s="29"/>
      <c r="TV649" s="29"/>
      <c r="TW649" s="29"/>
      <c r="TX649" s="29"/>
      <c r="TY649" s="29"/>
      <c r="TZ649" s="29"/>
      <c r="UA649" s="29"/>
      <c r="UB649" s="29"/>
      <c r="UC649" s="29"/>
      <c r="UD649" s="29"/>
      <c r="UE649" s="29"/>
      <c r="UF649" s="29"/>
      <c r="UG649" s="29"/>
      <c r="UH649" s="29"/>
      <c r="UI649" s="29"/>
      <c r="UJ649" s="29"/>
      <c r="UK649" s="29"/>
      <c r="UL649" s="29"/>
      <c r="UM649" s="29"/>
      <c r="UN649" s="29"/>
      <c r="UO649" s="29"/>
      <c r="UP649" s="29"/>
      <c r="UQ649" s="29"/>
      <c r="UR649" s="29"/>
      <c r="US649" s="29"/>
      <c r="UT649" s="29"/>
      <c r="UU649" s="29"/>
      <c r="UV649" s="29"/>
      <c r="UW649" s="29"/>
      <c r="UX649" s="29"/>
      <c r="UY649" s="29"/>
      <c r="UZ649" s="29"/>
      <c r="VA649" s="29"/>
      <c r="VB649" s="29"/>
      <c r="VC649" s="29"/>
      <c r="VD649" s="29"/>
      <c r="VE649" s="29"/>
      <c r="VF649" s="29"/>
      <c r="VG649" s="29"/>
      <c r="VH649" s="29"/>
      <c r="VI649" s="29"/>
      <c r="VJ649" s="29"/>
      <c r="VK649" s="29"/>
      <c r="VL649" s="29"/>
      <c r="VM649" s="29"/>
      <c r="VN649" s="29"/>
      <c r="VO649" s="29"/>
      <c r="VP649" s="29"/>
      <c r="VQ649" s="29"/>
      <c r="VR649" s="29"/>
      <c r="VS649" s="29"/>
      <c r="VT649" s="29"/>
      <c r="VU649" s="29"/>
    </row>
    <row r="650" spans="1:593" s="30" customFormat="1" ht="15.75" customHeight="1" x14ac:dyDescent="0.2">
      <c r="A650" s="25" t="s">
        <v>103</v>
      </c>
      <c r="B650" s="41" t="s">
        <v>1650</v>
      </c>
      <c r="C650" s="26" t="s">
        <v>105</v>
      </c>
      <c r="D650" s="24" t="s">
        <v>1606</v>
      </c>
      <c r="E650" s="24" t="s">
        <v>731</v>
      </c>
      <c r="F650" s="24"/>
      <c r="G650" s="24"/>
      <c r="H650" s="24"/>
      <c r="I650" s="24"/>
      <c r="J650" s="24"/>
      <c r="K650" s="24"/>
      <c r="L650" s="27"/>
      <c r="M650" s="28"/>
      <c r="N650" s="28"/>
      <c r="O650" s="27"/>
      <c r="P650" s="27"/>
      <c r="Q650" s="33">
        <f t="shared" si="46"/>
        <v>47.25</v>
      </c>
      <c r="R650" s="34">
        <f t="shared" si="47"/>
        <v>18</v>
      </c>
      <c r="S650" s="28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>
        <v>47.25</v>
      </c>
      <c r="BJ650" s="29"/>
      <c r="BK650" s="29"/>
      <c r="BL650" s="29"/>
      <c r="BM650" s="29"/>
      <c r="BN650" s="29"/>
      <c r="BO650" s="29"/>
      <c r="BP650" s="29"/>
      <c r="BQ650" s="29"/>
      <c r="BR650" s="29"/>
      <c r="BS650" s="27"/>
      <c r="BT650" s="27"/>
      <c r="BU650" s="27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  <c r="QN650" s="29"/>
      <c r="QO650" s="29"/>
      <c r="QP650" s="29"/>
      <c r="QQ650" s="29"/>
      <c r="QR650" s="29"/>
      <c r="QS650" s="29"/>
      <c r="QT650" s="29"/>
      <c r="QU650" s="29"/>
      <c r="QV650" s="29"/>
      <c r="QW650" s="29"/>
      <c r="QX650" s="29"/>
      <c r="QY650" s="29"/>
      <c r="QZ650" s="29"/>
      <c r="RA650" s="29"/>
      <c r="RB650" s="29"/>
      <c r="RC650" s="29"/>
      <c r="RD650" s="29"/>
      <c r="RE650" s="29"/>
      <c r="RF650" s="29"/>
      <c r="RG650" s="29"/>
      <c r="RH650" s="29"/>
      <c r="RI650" s="29"/>
      <c r="RJ650" s="29"/>
      <c r="RK650" s="29"/>
      <c r="RL650" s="29"/>
      <c r="RM650" s="29"/>
      <c r="RN650" s="29"/>
      <c r="RO650" s="29"/>
      <c r="RP650" s="29"/>
      <c r="RQ650" s="29"/>
      <c r="RR650" s="29"/>
      <c r="RS650" s="29"/>
      <c r="RT650" s="29"/>
      <c r="RU650" s="29"/>
      <c r="RV650" s="29"/>
      <c r="RW650" s="29"/>
      <c r="RX650" s="29"/>
      <c r="RY650" s="29"/>
      <c r="RZ650" s="29"/>
      <c r="SA650" s="29"/>
      <c r="SB650" s="29"/>
      <c r="SC650" s="29"/>
      <c r="SD650" s="29"/>
      <c r="SE650" s="29"/>
      <c r="SF650" s="29"/>
      <c r="SG650" s="29"/>
      <c r="SH650" s="29"/>
      <c r="SI650" s="29"/>
      <c r="SJ650" s="29"/>
      <c r="SK650" s="29"/>
      <c r="SL650" s="29"/>
      <c r="SM650" s="29"/>
      <c r="SN650" s="29"/>
      <c r="SO650" s="29"/>
      <c r="SP650" s="29"/>
      <c r="SQ650" s="29"/>
      <c r="SR650" s="29"/>
      <c r="SS650" s="29"/>
      <c r="ST650" s="29"/>
      <c r="SU650" s="29"/>
      <c r="SV650" s="29"/>
      <c r="SW650" s="29"/>
      <c r="SX650" s="29"/>
      <c r="SY650" s="29"/>
      <c r="SZ650" s="29"/>
      <c r="TA650" s="29"/>
      <c r="TB650" s="29"/>
      <c r="TC650" s="29"/>
      <c r="TD650" s="29"/>
      <c r="TE650" s="29"/>
      <c r="TF650" s="29"/>
      <c r="TG650" s="29"/>
      <c r="TH650" s="29"/>
      <c r="TI650" s="29"/>
      <c r="TJ650" s="29"/>
      <c r="TK650" s="29"/>
      <c r="TL650" s="29"/>
      <c r="TM650" s="29"/>
      <c r="TN650" s="29"/>
      <c r="TO650" s="29"/>
      <c r="TP650" s="29"/>
      <c r="TQ650" s="29"/>
      <c r="TR650" s="29"/>
      <c r="TS650" s="29"/>
      <c r="TT650" s="29"/>
      <c r="TU650" s="29"/>
      <c r="TV650" s="29"/>
      <c r="TW650" s="29"/>
      <c r="TX650" s="29"/>
      <c r="TY650" s="29"/>
      <c r="TZ650" s="29"/>
      <c r="UA650" s="29"/>
      <c r="UB650" s="29"/>
      <c r="UC650" s="29"/>
      <c r="UD650" s="29"/>
      <c r="UE650" s="29"/>
      <c r="UF650" s="29"/>
      <c r="UG650" s="29"/>
      <c r="UH650" s="29"/>
      <c r="UI650" s="29"/>
      <c r="UJ650" s="29"/>
      <c r="UK650" s="29"/>
      <c r="UL650" s="29"/>
      <c r="UM650" s="29"/>
      <c r="UN650" s="29"/>
      <c r="UO650" s="29"/>
      <c r="UP650" s="29"/>
      <c r="UQ650" s="29"/>
      <c r="UR650" s="29"/>
      <c r="US650" s="29"/>
      <c r="UT650" s="29"/>
      <c r="UU650" s="29"/>
      <c r="UV650" s="29"/>
      <c r="UW650" s="29"/>
      <c r="UX650" s="29"/>
      <c r="UY650" s="29"/>
      <c r="UZ650" s="29"/>
      <c r="VA650" s="29"/>
      <c r="VB650" s="29"/>
      <c r="VC650" s="29"/>
      <c r="VD650" s="29"/>
      <c r="VE650" s="29"/>
      <c r="VF650" s="29"/>
      <c r="VG650" s="29"/>
      <c r="VH650" s="29"/>
      <c r="VI650" s="29"/>
      <c r="VJ650" s="29"/>
      <c r="VK650" s="29"/>
      <c r="VL650" s="29"/>
      <c r="VM650" s="29"/>
      <c r="VN650" s="29"/>
      <c r="VO650" s="29"/>
      <c r="VP650" s="29"/>
      <c r="VQ650" s="29"/>
      <c r="VR650" s="29"/>
      <c r="VS650" s="29"/>
      <c r="VT650" s="29"/>
      <c r="VU650" s="29"/>
    </row>
    <row r="651" spans="1:593" s="30" customFormat="1" ht="15.75" customHeight="1" x14ac:dyDescent="0.2">
      <c r="A651" s="25" t="s">
        <v>103</v>
      </c>
      <c r="B651" s="41" t="s">
        <v>1650</v>
      </c>
      <c r="C651" s="26" t="s">
        <v>105</v>
      </c>
      <c r="D651" s="24" t="s">
        <v>1668</v>
      </c>
      <c r="E651" s="24" t="s">
        <v>217</v>
      </c>
      <c r="F651" s="24"/>
      <c r="G651" s="24"/>
      <c r="H651" s="24"/>
      <c r="I651" s="24"/>
      <c r="J651" s="24"/>
      <c r="K651" s="24"/>
      <c r="L651" s="27"/>
      <c r="M651" s="28"/>
      <c r="N651" s="28"/>
      <c r="O651" s="27"/>
      <c r="P651" s="27"/>
      <c r="Q651" s="33">
        <f t="shared" si="46"/>
        <v>45.45</v>
      </c>
      <c r="R651" s="34">
        <f t="shared" si="47"/>
        <v>19</v>
      </c>
      <c r="S651" s="28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>
        <v>45.45</v>
      </c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7"/>
      <c r="BT651" s="27"/>
      <c r="BU651" s="27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  <c r="QN651" s="29"/>
      <c r="QO651" s="29"/>
      <c r="QP651" s="29"/>
      <c r="QQ651" s="29"/>
      <c r="QR651" s="29"/>
      <c r="QS651" s="29"/>
      <c r="QT651" s="29"/>
      <c r="QU651" s="29"/>
      <c r="QV651" s="29"/>
      <c r="QW651" s="29"/>
      <c r="QX651" s="29"/>
      <c r="QY651" s="29"/>
      <c r="QZ651" s="29"/>
      <c r="RA651" s="29"/>
      <c r="RB651" s="29"/>
      <c r="RC651" s="29"/>
      <c r="RD651" s="29"/>
      <c r="RE651" s="29"/>
      <c r="RF651" s="29"/>
      <c r="RG651" s="29"/>
      <c r="RH651" s="29"/>
      <c r="RI651" s="29"/>
      <c r="RJ651" s="29"/>
      <c r="RK651" s="29"/>
      <c r="RL651" s="29"/>
      <c r="RM651" s="29"/>
      <c r="RN651" s="29"/>
      <c r="RO651" s="29"/>
      <c r="RP651" s="29"/>
      <c r="RQ651" s="29"/>
      <c r="RR651" s="29"/>
      <c r="RS651" s="29"/>
      <c r="RT651" s="29"/>
      <c r="RU651" s="29"/>
      <c r="RV651" s="29"/>
      <c r="RW651" s="29"/>
      <c r="RX651" s="29"/>
      <c r="RY651" s="29"/>
      <c r="RZ651" s="29"/>
      <c r="SA651" s="29"/>
      <c r="SB651" s="29"/>
      <c r="SC651" s="29"/>
      <c r="SD651" s="29"/>
      <c r="SE651" s="29"/>
      <c r="SF651" s="29"/>
      <c r="SG651" s="29"/>
      <c r="SH651" s="29"/>
      <c r="SI651" s="29"/>
      <c r="SJ651" s="29"/>
      <c r="SK651" s="29"/>
      <c r="SL651" s="29"/>
      <c r="SM651" s="29"/>
      <c r="SN651" s="29"/>
      <c r="SO651" s="29"/>
      <c r="SP651" s="29"/>
      <c r="SQ651" s="29"/>
      <c r="SR651" s="29"/>
      <c r="SS651" s="29"/>
      <c r="ST651" s="29"/>
      <c r="SU651" s="29"/>
      <c r="SV651" s="29"/>
      <c r="SW651" s="29"/>
      <c r="SX651" s="29"/>
      <c r="SY651" s="29"/>
      <c r="SZ651" s="29"/>
      <c r="TA651" s="29"/>
      <c r="TB651" s="29"/>
      <c r="TC651" s="29"/>
      <c r="TD651" s="29"/>
      <c r="TE651" s="29"/>
      <c r="TF651" s="29"/>
      <c r="TG651" s="29"/>
      <c r="TH651" s="29"/>
      <c r="TI651" s="29"/>
      <c r="TJ651" s="29"/>
      <c r="TK651" s="29"/>
      <c r="TL651" s="29"/>
      <c r="TM651" s="29"/>
      <c r="TN651" s="29"/>
      <c r="TO651" s="29"/>
      <c r="TP651" s="29"/>
      <c r="TQ651" s="29"/>
      <c r="TR651" s="29"/>
      <c r="TS651" s="29"/>
      <c r="TT651" s="29"/>
      <c r="TU651" s="29"/>
      <c r="TV651" s="29"/>
      <c r="TW651" s="29"/>
      <c r="TX651" s="29"/>
      <c r="TY651" s="29"/>
      <c r="TZ651" s="29"/>
      <c r="UA651" s="29"/>
      <c r="UB651" s="29"/>
      <c r="UC651" s="29"/>
      <c r="UD651" s="29"/>
      <c r="UE651" s="29"/>
      <c r="UF651" s="29"/>
      <c r="UG651" s="29"/>
      <c r="UH651" s="29"/>
      <c r="UI651" s="29"/>
      <c r="UJ651" s="29"/>
      <c r="UK651" s="29"/>
      <c r="UL651" s="29"/>
      <c r="UM651" s="29"/>
      <c r="UN651" s="29"/>
      <c r="UO651" s="29"/>
      <c r="UP651" s="29"/>
      <c r="UQ651" s="29"/>
      <c r="UR651" s="29"/>
      <c r="US651" s="29"/>
      <c r="UT651" s="29"/>
      <c r="UU651" s="29"/>
      <c r="UV651" s="29"/>
      <c r="UW651" s="29"/>
      <c r="UX651" s="29"/>
      <c r="UY651" s="29"/>
      <c r="UZ651" s="29"/>
      <c r="VA651" s="29"/>
      <c r="VB651" s="29"/>
      <c r="VC651" s="29"/>
      <c r="VD651" s="29"/>
      <c r="VE651" s="29"/>
      <c r="VF651" s="29"/>
      <c r="VG651" s="29"/>
      <c r="VH651" s="29"/>
      <c r="VI651" s="29"/>
      <c r="VJ651" s="29"/>
      <c r="VK651" s="29"/>
      <c r="VL651" s="29"/>
      <c r="VM651" s="29"/>
      <c r="VN651" s="29"/>
      <c r="VO651" s="29"/>
      <c r="VP651" s="29"/>
      <c r="VQ651" s="29"/>
      <c r="VR651" s="29"/>
      <c r="VS651" s="29"/>
      <c r="VT651" s="29"/>
      <c r="VU651" s="29"/>
    </row>
    <row r="652" spans="1:593" s="30" customFormat="1" ht="15.75" customHeight="1" x14ac:dyDescent="0.2">
      <c r="A652" s="25" t="s">
        <v>103</v>
      </c>
      <c r="B652" s="41" t="s">
        <v>1650</v>
      </c>
      <c r="C652" s="26" t="s">
        <v>105</v>
      </c>
      <c r="D652" s="24" t="s">
        <v>1669</v>
      </c>
      <c r="E652" s="24" t="s">
        <v>1670</v>
      </c>
      <c r="F652" s="24"/>
      <c r="G652" s="24" t="s">
        <v>1671</v>
      </c>
      <c r="H652" s="24" t="s">
        <v>280</v>
      </c>
      <c r="I652" s="24">
        <v>7</v>
      </c>
      <c r="J652" s="24" t="s">
        <v>1075</v>
      </c>
      <c r="K652" s="24" t="s">
        <v>1076</v>
      </c>
      <c r="L652" s="27">
        <v>999901845</v>
      </c>
      <c r="M652" s="28" t="s">
        <v>112</v>
      </c>
      <c r="N652" s="28"/>
      <c r="O652" s="27"/>
      <c r="P652" s="27"/>
      <c r="Q652" s="33">
        <f t="shared" si="46"/>
        <v>40.4</v>
      </c>
      <c r="R652" s="34">
        <f t="shared" si="47"/>
        <v>20</v>
      </c>
      <c r="S652" s="28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>
        <v>40.4</v>
      </c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7"/>
      <c r="BT652" s="27"/>
      <c r="BU652" s="27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  <c r="QN652" s="29"/>
      <c r="QO652" s="29"/>
      <c r="QP652" s="29"/>
      <c r="QQ652" s="29"/>
      <c r="QR652" s="29"/>
      <c r="QS652" s="29"/>
      <c r="QT652" s="29"/>
      <c r="QU652" s="29"/>
      <c r="QV652" s="29"/>
      <c r="QW652" s="29"/>
      <c r="QX652" s="29"/>
      <c r="QY652" s="29"/>
      <c r="QZ652" s="29"/>
      <c r="RA652" s="29"/>
      <c r="RB652" s="29"/>
      <c r="RC652" s="29"/>
      <c r="RD652" s="29"/>
      <c r="RE652" s="29"/>
      <c r="RF652" s="29"/>
      <c r="RG652" s="29"/>
      <c r="RH652" s="29"/>
      <c r="RI652" s="29"/>
      <c r="RJ652" s="29"/>
      <c r="RK652" s="29"/>
      <c r="RL652" s="29"/>
      <c r="RM652" s="29"/>
      <c r="RN652" s="29"/>
      <c r="RO652" s="29"/>
      <c r="RP652" s="29"/>
      <c r="RQ652" s="29"/>
      <c r="RR652" s="29"/>
      <c r="RS652" s="29"/>
      <c r="RT652" s="29"/>
      <c r="RU652" s="29"/>
      <c r="RV652" s="29"/>
      <c r="RW652" s="29"/>
      <c r="RX652" s="29"/>
      <c r="RY652" s="29"/>
      <c r="RZ652" s="29"/>
      <c r="SA652" s="29"/>
      <c r="SB652" s="29"/>
      <c r="SC652" s="29"/>
      <c r="SD652" s="29"/>
      <c r="SE652" s="29"/>
      <c r="SF652" s="29"/>
      <c r="SG652" s="29"/>
      <c r="SH652" s="29"/>
      <c r="SI652" s="29"/>
      <c r="SJ652" s="29"/>
      <c r="SK652" s="29"/>
      <c r="SL652" s="29"/>
      <c r="SM652" s="29"/>
      <c r="SN652" s="29"/>
      <c r="SO652" s="29"/>
      <c r="SP652" s="29"/>
      <c r="SQ652" s="29"/>
      <c r="SR652" s="29"/>
      <c r="SS652" s="29"/>
      <c r="ST652" s="29"/>
      <c r="SU652" s="29"/>
      <c r="SV652" s="29"/>
      <c r="SW652" s="29"/>
      <c r="SX652" s="29"/>
      <c r="SY652" s="29"/>
      <c r="SZ652" s="29"/>
      <c r="TA652" s="29"/>
      <c r="TB652" s="29"/>
      <c r="TC652" s="29"/>
      <c r="TD652" s="29"/>
      <c r="TE652" s="29"/>
      <c r="TF652" s="29"/>
      <c r="TG652" s="29"/>
      <c r="TH652" s="29"/>
      <c r="TI652" s="29"/>
      <c r="TJ652" s="29"/>
      <c r="TK652" s="29"/>
      <c r="TL652" s="29"/>
      <c r="TM652" s="29"/>
      <c r="TN652" s="29"/>
      <c r="TO652" s="29"/>
      <c r="TP652" s="29"/>
      <c r="TQ652" s="29"/>
      <c r="TR652" s="29"/>
      <c r="TS652" s="29"/>
      <c r="TT652" s="29"/>
      <c r="TU652" s="29"/>
      <c r="TV652" s="29"/>
      <c r="TW652" s="29"/>
      <c r="TX652" s="29"/>
      <c r="TY652" s="29"/>
      <c r="TZ652" s="29"/>
      <c r="UA652" s="29"/>
      <c r="UB652" s="29"/>
      <c r="UC652" s="29"/>
      <c r="UD652" s="29"/>
      <c r="UE652" s="29"/>
      <c r="UF652" s="29"/>
      <c r="UG652" s="29"/>
      <c r="UH652" s="29"/>
      <c r="UI652" s="29"/>
      <c r="UJ652" s="29"/>
      <c r="UK652" s="29"/>
      <c r="UL652" s="29"/>
      <c r="UM652" s="29"/>
      <c r="UN652" s="29"/>
      <c r="UO652" s="29"/>
      <c r="UP652" s="29"/>
      <c r="UQ652" s="29"/>
      <c r="UR652" s="29"/>
      <c r="US652" s="29"/>
      <c r="UT652" s="29"/>
      <c r="UU652" s="29"/>
      <c r="UV652" s="29"/>
      <c r="UW652" s="29"/>
      <c r="UX652" s="29"/>
      <c r="UY652" s="29"/>
      <c r="UZ652" s="29"/>
      <c r="VA652" s="29"/>
      <c r="VB652" s="29"/>
      <c r="VC652" s="29"/>
      <c r="VD652" s="29"/>
      <c r="VE652" s="29"/>
      <c r="VF652" s="29"/>
      <c r="VG652" s="29"/>
      <c r="VH652" s="29"/>
      <c r="VI652" s="29"/>
      <c r="VJ652" s="29"/>
      <c r="VK652" s="29"/>
      <c r="VL652" s="29"/>
      <c r="VM652" s="29"/>
      <c r="VN652" s="29"/>
      <c r="VO652" s="29"/>
      <c r="VP652" s="29"/>
      <c r="VQ652" s="29"/>
      <c r="VR652" s="29"/>
      <c r="VS652" s="29"/>
      <c r="VT652" s="29"/>
      <c r="VU652" s="29"/>
    </row>
    <row r="653" spans="1:593" s="30" customFormat="1" ht="15.75" customHeight="1" x14ac:dyDescent="0.2">
      <c r="A653" s="25" t="s">
        <v>103</v>
      </c>
      <c r="B653" s="41" t="s">
        <v>1650</v>
      </c>
      <c r="C653" s="26" t="s">
        <v>105</v>
      </c>
      <c r="D653" s="24" t="s">
        <v>148</v>
      </c>
      <c r="E653" s="24" t="s">
        <v>1672</v>
      </c>
      <c r="F653" s="24"/>
      <c r="G653" s="24"/>
      <c r="H653" s="24"/>
      <c r="I653" s="24"/>
      <c r="J653" s="24"/>
      <c r="K653" s="24"/>
      <c r="L653" s="27"/>
      <c r="M653" s="28"/>
      <c r="N653" s="28"/>
      <c r="O653" s="27"/>
      <c r="P653" s="27"/>
      <c r="Q653" s="33">
        <f t="shared" si="46"/>
        <v>40.4</v>
      </c>
      <c r="R653" s="34">
        <f t="shared" si="47"/>
        <v>20</v>
      </c>
      <c r="S653" s="28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>
        <v>40.4</v>
      </c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7"/>
      <c r="BT653" s="27"/>
      <c r="BU653" s="27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  <c r="QN653" s="29"/>
      <c r="QO653" s="29"/>
      <c r="QP653" s="29"/>
      <c r="QQ653" s="29"/>
      <c r="QR653" s="29"/>
      <c r="QS653" s="29"/>
      <c r="QT653" s="29"/>
      <c r="QU653" s="29"/>
      <c r="QV653" s="29"/>
      <c r="QW653" s="29"/>
      <c r="QX653" s="29"/>
      <c r="QY653" s="29"/>
      <c r="QZ653" s="29"/>
      <c r="RA653" s="29"/>
      <c r="RB653" s="29"/>
      <c r="RC653" s="29"/>
      <c r="RD653" s="29"/>
      <c r="RE653" s="29"/>
      <c r="RF653" s="29"/>
      <c r="RG653" s="29"/>
      <c r="RH653" s="29"/>
      <c r="RI653" s="29"/>
      <c r="RJ653" s="29"/>
      <c r="RK653" s="29"/>
      <c r="RL653" s="29"/>
      <c r="RM653" s="29"/>
      <c r="RN653" s="29"/>
      <c r="RO653" s="29"/>
      <c r="RP653" s="29"/>
      <c r="RQ653" s="29"/>
      <c r="RR653" s="29"/>
      <c r="RS653" s="29"/>
      <c r="RT653" s="29"/>
      <c r="RU653" s="29"/>
      <c r="RV653" s="29"/>
      <c r="RW653" s="29"/>
      <c r="RX653" s="29"/>
      <c r="RY653" s="29"/>
      <c r="RZ653" s="29"/>
      <c r="SA653" s="29"/>
      <c r="SB653" s="29"/>
      <c r="SC653" s="29"/>
      <c r="SD653" s="29"/>
      <c r="SE653" s="29"/>
      <c r="SF653" s="29"/>
      <c r="SG653" s="29"/>
      <c r="SH653" s="29"/>
      <c r="SI653" s="29"/>
      <c r="SJ653" s="29"/>
      <c r="SK653" s="29"/>
      <c r="SL653" s="29"/>
      <c r="SM653" s="29"/>
      <c r="SN653" s="29"/>
      <c r="SO653" s="29"/>
      <c r="SP653" s="29"/>
      <c r="SQ653" s="29"/>
      <c r="SR653" s="29"/>
      <c r="SS653" s="29"/>
      <c r="ST653" s="29"/>
      <c r="SU653" s="29"/>
      <c r="SV653" s="29"/>
      <c r="SW653" s="29"/>
      <c r="SX653" s="29"/>
      <c r="SY653" s="29"/>
      <c r="SZ653" s="29"/>
      <c r="TA653" s="29"/>
      <c r="TB653" s="29"/>
      <c r="TC653" s="29"/>
      <c r="TD653" s="29"/>
      <c r="TE653" s="29"/>
      <c r="TF653" s="29"/>
      <c r="TG653" s="29"/>
      <c r="TH653" s="29"/>
      <c r="TI653" s="29"/>
      <c r="TJ653" s="29"/>
      <c r="TK653" s="29"/>
      <c r="TL653" s="29"/>
      <c r="TM653" s="29"/>
      <c r="TN653" s="29"/>
      <c r="TO653" s="29"/>
      <c r="TP653" s="29"/>
      <c r="TQ653" s="29"/>
      <c r="TR653" s="29"/>
      <c r="TS653" s="29"/>
      <c r="TT653" s="29"/>
      <c r="TU653" s="29"/>
      <c r="TV653" s="29"/>
      <c r="TW653" s="29"/>
      <c r="TX653" s="29"/>
      <c r="TY653" s="29"/>
      <c r="TZ653" s="29"/>
      <c r="UA653" s="29"/>
      <c r="UB653" s="29"/>
      <c r="UC653" s="29"/>
      <c r="UD653" s="29"/>
      <c r="UE653" s="29"/>
      <c r="UF653" s="29"/>
      <c r="UG653" s="29"/>
      <c r="UH653" s="29"/>
      <c r="UI653" s="29"/>
      <c r="UJ653" s="29"/>
      <c r="UK653" s="29"/>
      <c r="UL653" s="29"/>
      <c r="UM653" s="29"/>
      <c r="UN653" s="29"/>
      <c r="UO653" s="29"/>
      <c r="UP653" s="29"/>
      <c r="UQ653" s="29"/>
      <c r="UR653" s="29"/>
      <c r="US653" s="29"/>
      <c r="UT653" s="29"/>
      <c r="UU653" s="29"/>
      <c r="UV653" s="29"/>
      <c r="UW653" s="29"/>
      <c r="UX653" s="29"/>
      <c r="UY653" s="29"/>
      <c r="UZ653" s="29"/>
      <c r="VA653" s="29"/>
      <c r="VB653" s="29"/>
      <c r="VC653" s="29"/>
      <c r="VD653" s="29"/>
      <c r="VE653" s="29"/>
      <c r="VF653" s="29"/>
      <c r="VG653" s="29"/>
      <c r="VH653" s="29"/>
      <c r="VI653" s="29"/>
      <c r="VJ653" s="29"/>
      <c r="VK653" s="29"/>
      <c r="VL653" s="29"/>
      <c r="VM653" s="29"/>
      <c r="VN653" s="29"/>
      <c r="VO653" s="29"/>
      <c r="VP653" s="29"/>
      <c r="VQ653" s="29"/>
      <c r="VR653" s="29"/>
      <c r="VS653" s="29"/>
      <c r="VT653" s="29"/>
      <c r="VU653" s="29"/>
    </row>
    <row r="654" spans="1:593" s="30" customFormat="1" ht="15.75" customHeight="1" x14ac:dyDescent="0.2">
      <c r="A654" s="49" t="s">
        <v>103</v>
      </c>
      <c r="B654" s="41" t="s">
        <v>1650</v>
      </c>
      <c r="C654" s="50" t="s">
        <v>105</v>
      </c>
      <c r="D654" s="24" t="s">
        <v>1673</v>
      </c>
      <c r="E654" s="24" t="s">
        <v>1674</v>
      </c>
      <c r="F654" s="31"/>
      <c r="G654" s="24"/>
      <c r="H654" s="24"/>
      <c r="I654" s="24"/>
      <c r="J654" s="24"/>
      <c r="K654" s="24"/>
      <c r="L654" s="27"/>
      <c r="M654" s="28"/>
      <c r="N654" s="28"/>
      <c r="O654" s="27"/>
      <c r="P654" s="27"/>
      <c r="Q654" s="33">
        <f t="shared" si="46"/>
        <v>40.4</v>
      </c>
      <c r="R654" s="34">
        <f t="shared" si="47"/>
        <v>20</v>
      </c>
      <c r="S654" s="28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>
        <v>40.4</v>
      </c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7"/>
      <c r="BT654" s="27"/>
      <c r="BU654" s="27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  <c r="QN654" s="29"/>
      <c r="QO654" s="29"/>
      <c r="QP654" s="29"/>
      <c r="QQ654" s="29"/>
      <c r="QR654" s="29"/>
      <c r="QS654" s="29"/>
      <c r="QT654" s="29"/>
      <c r="QU654" s="29"/>
      <c r="QV654" s="29"/>
      <c r="QW654" s="29"/>
      <c r="QX654" s="29"/>
      <c r="QY654" s="29"/>
      <c r="QZ654" s="29"/>
      <c r="RA654" s="29"/>
      <c r="RB654" s="29"/>
      <c r="RC654" s="29"/>
      <c r="RD654" s="29"/>
      <c r="RE654" s="29"/>
      <c r="RF654" s="29"/>
      <c r="RG654" s="29"/>
      <c r="RH654" s="29"/>
      <c r="RI654" s="29"/>
      <c r="RJ654" s="29"/>
      <c r="RK654" s="29"/>
      <c r="RL654" s="29"/>
      <c r="RM654" s="29"/>
      <c r="RN654" s="29"/>
      <c r="RO654" s="29"/>
      <c r="RP654" s="29"/>
      <c r="RQ654" s="29"/>
      <c r="RR654" s="29"/>
      <c r="RS654" s="29"/>
      <c r="RT654" s="29"/>
      <c r="RU654" s="29"/>
      <c r="RV654" s="29"/>
      <c r="RW654" s="29"/>
      <c r="RX654" s="29"/>
      <c r="RY654" s="29"/>
      <c r="RZ654" s="29"/>
      <c r="SA654" s="29"/>
      <c r="SB654" s="29"/>
      <c r="SC654" s="29"/>
      <c r="SD654" s="29"/>
      <c r="SE654" s="29"/>
      <c r="SF654" s="29"/>
      <c r="SG654" s="29"/>
      <c r="SH654" s="29"/>
      <c r="SI654" s="29"/>
      <c r="SJ654" s="29"/>
      <c r="SK654" s="29"/>
      <c r="SL654" s="29"/>
      <c r="SM654" s="29"/>
      <c r="SN654" s="29"/>
      <c r="SO654" s="29"/>
      <c r="SP654" s="29"/>
      <c r="SQ654" s="29"/>
      <c r="SR654" s="29"/>
      <c r="SS654" s="29"/>
      <c r="ST654" s="29"/>
      <c r="SU654" s="29"/>
      <c r="SV654" s="29"/>
      <c r="SW654" s="29"/>
      <c r="SX654" s="29"/>
      <c r="SY654" s="29"/>
      <c r="SZ654" s="29"/>
      <c r="TA654" s="29"/>
      <c r="TB654" s="29"/>
      <c r="TC654" s="29"/>
      <c r="TD654" s="29"/>
      <c r="TE654" s="29"/>
      <c r="TF654" s="29"/>
      <c r="TG654" s="29"/>
      <c r="TH654" s="29"/>
      <c r="TI654" s="29"/>
      <c r="TJ654" s="29"/>
      <c r="TK654" s="29"/>
      <c r="TL654" s="29"/>
      <c r="TM654" s="29"/>
      <c r="TN654" s="29"/>
      <c r="TO654" s="29"/>
      <c r="TP654" s="29"/>
      <c r="TQ654" s="29"/>
      <c r="TR654" s="29"/>
      <c r="TS654" s="29"/>
      <c r="TT654" s="29"/>
      <c r="TU654" s="29"/>
      <c r="TV654" s="29"/>
      <c r="TW654" s="29"/>
      <c r="TX654" s="29"/>
      <c r="TY654" s="29"/>
      <c r="TZ654" s="29"/>
      <c r="UA654" s="29"/>
      <c r="UB654" s="29"/>
      <c r="UC654" s="29"/>
      <c r="UD654" s="29"/>
      <c r="UE654" s="29"/>
      <c r="UF654" s="29"/>
      <c r="UG654" s="29"/>
      <c r="UH654" s="29"/>
      <c r="UI654" s="29"/>
      <c r="UJ654" s="29"/>
      <c r="UK654" s="29"/>
      <c r="UL654" s="29"/>
      <c r="UM654" s="29"/>
      <c r="UN654" s="29"/>
      <c r="UO654" s="29"/>
      <c r="UP654" s="29"/>
      <c r="UQ654" s="29"/>
      <c r="UR654" s="29"/>
      <c r="US654" s="29"/>
      <c r="UT654" s="29"/>
      <c r="UU654" s="29"/>
      <c r="UV654" s="29"/>
      <c r="UW654" s="29"/>
      <c r="UX654" s="29"/>
      <c r="UY654" s="29"/>
      <c r="UZ654" s="29"/>
      <c r="VA654" s="29"/>
      <c r="VB654" s="29"/>
      <c r="VC654" s="29"/>
      <c r="VD654" s="29"/>
      <c r="VE654" s="29"/>
      <c r="VF654" s="29"/>
      <c r="VG654" s="29"/>
      <c r="VH654" s="29"/>
      <c r="VI654" s="29"/>
      <c r="VJ654" s="29"/>
      <c r="VK654" s="29"/>
      <c r="VL654" s="29"/>
      <c r="VM654" s="29"/>
      <c r="VN654" s="29"/>
      <c r="VO654" s="29"/>
      <c r="VP654" s="29"/>
      <c r="VQ654" s="29"/>
      <c r="VR654" s="29"/>
      <c r="VS654" s="29"/>
      <c r="VT654" s="29"/>
      <c r="VU654" s="29"/>
    </row>
    <row r="655" spans="1:593" s="30" customFormat="1" ht="15.75" customHeight="1" x14ac:dyDescent="0.2">
      <c r="A655" s="49" t="s">
        <v>103</v>
      </c>
      <c r="B655" s="41" t="s">
        <v>1650</v>
      </c>
      <c r="C655" s="50" t="s">
        <v>105</v>
      </c>
      <c r="D655" s="24" t="s">
        <v>1556</v>
      </c>
      <c r="E655" s="24" t="s">
        <v>1557</v>
      </c>
      <c r="F655" s="24"/>
      <c r="G655" s="24"/>
      <c r="H655" s="24"/>
      <c r="I655" s="24"/>
      <c r="J655" s="24"/>
      <c r="K655" s="24"/>
      <c r="L655" s="27"/>
      <c r="M655" s="28"/>
      <c r="N655" s="28"/>
      <c r="O655" s="27"/>
      <c r="P655" s="27"/>
      <c r="Q655" s="33">
        <f t="shared" si="46"/>
        <v>40</v>
      </c>
      <c r="R655" s="34">
        <f t="shared" si="47"/>
        <v>23</v>
      </c>
      <c r="S655" s="28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>
        <v>40</v>
      </c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7"/>
      <c r="BT655" s="27"/>
      <c r="BU655" s="27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  <c r="QN655" s="29"/>
      <c r="QO655" s="29"/>
      <c r="QP655" s="29"/>
      <c r="QQ655" s="29"/>
      <c r="QR655" s="29"/>
      <c r="QS655" s="29"/>
      <c r="QT655" s="29"/>
      <c r="QU655" s="29"/>
      <c r="QV655" s="29"/>
      <c r="QW655" s="29"/>
      <c r="QX655" s="29"/>
      <c r="QY655" s="29"/>
      <c r="QZ655" s="29"/>
      <c r="RA655" s="29"/>
      <c r="RB655" s="29"/>
      <c r="RC655" s="29"/>
      <c r="RD655" s="29"/>
      <c r="RE655" s="29"/>
      <c r="RF655" s="29"/>
      <c r="RG655" s="29"/>
      <c r="RH655" s="29"/>
      <c r="RI655" s="29"/>
      <c r="RJ655" s="29"/>
      <c r="RK655" s="29"/>
      <c r="RL655" s="29"/>
      <c r="RM655" s="29"/>
      <c r="RN655" s="29"/>
      <c r="RO655" s="29"/>
      <c r="RP655" s="29"/>
      <c r="RQ655" s="29"/>
      <c r="RR655" s="29"/>
      <c r="RS655" s="29"/>
      <c r="RT655" s="29"/>
      <c r="RU655" s="29"/>
      <c r="RV655" s="29"/>
      <c r="RW655" s="29"/>
      <c r="RX655" s="29"/>
      <c r="RY655" s="29"/>
      <c r="RZ655" s="29"/>
      <c r="SA655" s="29"/>
      <c r="SB655" s="29"/>
      <c r="SC655" s="29"/>
      <c r="SD655" s="29"/>
      <c r="SE655" s="29"/>
      <c r="SF655" s="29"/>
      <c r="SG655" s="29"/>
      <c r="SH655" s="29"/>
      <c r="SI655" s="29"/>
      <c r="SJ655" s="29"/>
      <c r="SK655" s="29"/>
      <c r="SL655" s="29"/>
      <c r="SM655" s="29"/>
      <c r="SN655" s="29"/>
      <c r="SO655" s="29"/>
      <c r="SP655" s="29"/>
      <c r="SQ655" s="29"/>
      <c r="SR655" s="29"/>
      <c r="SS655" s="29"/>
      <c r="ST655" s="29"/>
      <c r="SU655" s="29"/>
      <c r="SV655" s="29"/>
      <c r="SW655" s="29"/>
      <c r="SX655" s="29"/>
      <c r="SY655" s="29"/>
      <c r="SZ655" s="29"/>
      <c r="TA655" s="29"/>
      <c r="TB655" s="29"/>
      <c r="TC655" s="29"/>
      <c r="TD655" s="29"/>
      <c r="TE655" s="29"/>
      <c r="TF655" s="29"/>
      <c r="TG655" s="29"/>
      <c r="TH655" s="29"/>
      <c r="TI655" s="29"/>
      <c r="TJ655" s="29"/>
      <c r="TK655" s="29"/>
      <c r="TL655" s="29"/>
      <c r="TM655" s="29"/>
      <c r="TN655" s="29"/>
      <c r="TO655" s="29"/>
      <c r="TP655" s="29"/>
      <c r="TQ655" s="29"/>
      <c r="TR655" s="29"/>
      <c r="TS655" s="29"/>
      <c r="TT655" s="29"/>
      <c r="TU655" s="29"/>
      <c r="TV655" s="29"/>
      <c r="TW655" s="29"/>
      <c r="TX655" s="29"/>
      <c r="TY655" s="29"/>
      <c r="TZ655" s="29"/>
      <c r="UA655" s="29"/>
      <c r="UB655" s="29"/>
      <c r="UC655" s="29"/>
      <c r="UD655" s="29"/>
      <c r="UE655" s="29"/>
      <c r="UF655" s="29"/>
      <c r="UG655" s="29"/>
      <c r="UH655" s="29"/>
      <c r="UI655" s="29"/>
      <c r="UJ655" s="29"/>
      <c r="UK655" s="29"/>
      <c r="UL655" s="29"/>
      <c r="UM655" s="29"/>
      <c r="UN655" s="29"/>
      <c r="UO655" s="29"/>
      <c r="UP655" s="29"/>
      <c r="UQ655" s="29"/>
      <c r="UR655" s="29"/>
      <c r="US655" s="29"/>
      <c r="UT655" s="29"/>
      <c r="UU655" s="29"/>
      <c r="UV655" s="29"/>
      <c r="UW655" s="29"/>
      <c r="UX655" s="29"/>
      <c r="UY655" s="29"/>
      <c r="UZ655" s="29"/>
      <c r="VA655" s="29"/>
      <c r="VB655" s="29"/>
      <c r="VC655" s="29"/>
      <c r="VD655" s="29"/>
      <c r="VE655" s="29"/>
      <c r="VF655" s="29"/>
      <c r="VG655" s="29"/>
      <c r="VH655" s="29"/>
      <c r="VI655" s="29"/>
      <c r="VJ655" s="29"/>
      <c r="VK655" s="29"/>
      <c r="VL655" s="29"/>
      <c r="VM655" s="29"/>
      <c r="VN655" s="29"/>
      <c r="VO655" s="29"/>
      <c r="VP655" s="29"/>
      <c r="VQ655" s="29"/>
      <c r="VR655" s="29"/>
      <c r="VS655" s="29"/>
      <c r="VT655" s="29"/>
      <c r="VU655" s="29"/>
    </row>
    <row r="656" spans="1:593" s="30" customFormat="1" ht="15.75" customHeight="1" x14ac:dyDescent="0.2">
      <c r="A656" s="49" t="s">
        <v>203</v>
      </c>
      <c r="B656" s="41" t="s">
        <v>1650</v>
      </c>
      <c r="C656" s="50" t="s">
        <v>105</v>
      </c>
      <c r="D656" s="24" t="s">
        <v>631</v>
      </c>
      <c r="E656" s="24" t="s">
        <v>1675</v>
      </c>
      <c r="F656" s="24"/>
      <c r="G656" s="24"/>
      <c r="H656" s="24"/>
      <c r="I656" s="24"/>
      <c r="J656" s="24"/>
      <c r="K656" s="24"/>
      <c r="L656" s="27"/>
      <c r="M656" s="28"/>
      <c r="N656" s="28"/>
      <c r="O656" s="27"/>
      <c r="P656" s="27"/>
      <c r="Q656" s="33">
        <f t="shared" si="46"/>
        <v>40</v>
      </c>
      <c r="R656" s="34">
        <f t="shared" si="47"/>
        <v>23</v>
      </c>
      <c r="S656" s="28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>
        <v>40</v>
      </c>
      <c r="BQ656" s="29"/>
      <c r="BR656" s="29"/>
      <c r="BS656" s="27"/>
      <c r="BT656" s="27"/>
      <c r="BU656" s="27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  <c r="QN656" s="29"/>
      <c r="QO656" s="29"/>
      <c r="QP656" s="29"/>
      <c r="QQ656" s="29"/>
      <c r="QR656" s="29"/>
      <c r="QS656" s="29"/>
      <c r="QT656" s="29"/>
      <c r="QU656" s="29"/>
      <c r="QV656" s="29"/>
      <c r="QW656" s="29"/>
      <c r="QX656" s="29"/>
      <c r="QY656" s="29"/>
      <c r="QZ656" s="29"/>
      <c r="RA656" s="29"/>
      <c r="RB656" s="29"/>
      <c r="RC656" s="29"/>
      <c r="RD656" s="29"/>
      <c r="RE656" s="29"/>
      <c r="RF656" s="29"/>
      <c r="RG656" s="29"/>
      <c r="RH656" s="29"/>
      <c r="RI656" s="29"/>
      <c r="RJ656" s="29"/>
      <c r="RK656" s="29"/>
      <c r="RL656" s="29"/>
      <c r="RM656" s="29"/>
      <c r="RN656" s="29"/>
      <c r="RO656" s="29"/>
      <c r="RP656" s="29"/>
      <c r="RQ656" s="29"/>
      <c r="RR656" s="29"/>
      <c r="RS656" s="29"/>
      <c r="RT656" s="29"/>
      <c r="RU656" s="29"/>
      <c r="RV656" s="29"/>
      <c r="RW656" s="29"/>
      <c r="RX656" s="29"/>
      <c r="RY656" s="29"/>
      <c r="RZ656" s="29"/>
      <c r="SA656" s="29"/>
      <c r="SB656" s="29"/>
      <c r="SC656" s="29"/>
      <c r="SD656" s="29"/>
      <c r="SE656" s="29"/>
      <c r="SF656" s="29"/>
      <c r="SG656" s="29"/>
      <c r="SH656" s="29"/>
      <c r="SI656" s="29"/>
      <c r="SJ656" s="29"/>
      <c r="SK656" s="29"/>
      <c r="SL656" s="29"/>
      <c r="SM656" s="29"/>
      <c r="SN656" s="29"/>
      <c r="SO656" s="29"/>
      <c r="SP656" s="29"/>
      <c r="SQ656" s="29"/>
      <c r="SR656" s="29"/>
      <c r="SS656" s="29"/>
      <c r="ST656" s="29"/>
      <c r="SU656" s="29"/>
      <c r="SV656" s="29"/>
      <c r="SW656" s="29"/>
      <c r="SX656" s="29"/>
      <c r="SY656" s="29"/>
      <c r="SZ656" s="29"/>
      <c r="TA656" s="29"/>
      <c r="TB656" s="29"/>
      <c r="TC656" s="29"/>
      <c r="TD656" s="29"/>
      <c r="TE656" s="29"/>
      <c r="TF656" s="29"/>
      <c r="TG656" s="29"/>
      <c r="TH656" s="29"/>
      <c r="TI656" s="29"/>
      <c r="TJ656" s="29"/>
      <c r="TK656" s="29"/>
      <c r="TL656" s="29"/>
      <c r="TM656" s="29"/>
      <c r="TN656" s="29"/>
      <c r="TO656" s="29"/>
      <c r="TP656" s="29"/>
      <c r="TQ656" s="29"/>
      <c r="TR656" s="29"/>
      <c r="TS656" s="29"/>
      <c r="TT656" s="29"/>
      <c r="TU656" s="29"/>
      <c r="TV656" s="29"/>
      <c r="TW656" s="29"/>
      <c r="TX656" s="29"/>
      <c r="TY656" s="29"/>
      <c r="TZ656" s="29"/>
      <c r="UA656" s="29"/>
      <c r="UB656" s="29"/>
      <c r="UC656" s="29"/>
      <c r="UD656" s="29"/>
      <c r="UE656" s="29"/>
      <c r="UF656" s="29"/>
      <c r="UG656" s="29"/>
      <c r="UH656" s="29"/>
      <c r="UI656" s="29"/>
      <c r="UJ656" s="29"/>
      <c r="UK656" s="29"/>
      <c r="UL656" s="29"/>
      <c r="UM656" s="29"/>
      <c r="UN656" s="29"/>
      <c r="UO656" s="29"/>
      <c r="UP656" s="29"/>
      <c r="UQ656" s="29"/>
      <c r="UR656" s="29"/>
      <c r="US656" s="29"/>
      <c r="UT656" s="29"/>
      <c r="UU656" s="29"/>
      <c r="UV656" s="29"/>
      <c r="UW656" s="29"/>
      <c r="UX656" s="29"/>
      <c r="UY656" s="29"/>
      <c r="UZ656" s="29"/>
      <c r="VA656" s="29"/>
      <c r="VB656" s="29"/>
      <c r="VC656" s="29"/>
      <c r="VD656" s="29"/>
      <c r="VE656" s="29"/>
      <c r="VF656" s="29"/>
      <c r="VG656" s="29"/>
      <c r="VH656" s="29"/>
      <c r="VI656" s="29"/>
      <c r="VJ656" s="29"/>
      <c r="VK656" s="29"/>
      <c r="VL656" s="29"/>
      <c r="VM656" s="29"/>
      <c r="VN656" s="29"/>
      <c r="VO656" s="29"/>
      <c r="VP656" s="29"/>
      <c r="VQ656" s="29"/>
      <c r="VR656" s="29"/>
      <c r="VS656" s="29"/>
      <c r="VT656" s="29"/>
      <c r="VU656" s="29"/>
    </row>
    <row r="657" spans="1:593" s="30" customFormat="1" ht="15.75" customHeight="1" x14ac:dyDescent="0.2">
      <c r="A657" s="25" t="s">
        <v>103</v>
      </c>
      <c r="B657" s="41" t="s">
        <v>1650</v>
      </c>
      <c r="C657" s="26" t="s">
        <v>105</v>
      </c>
      <c r="D657" s="24" t="s">
        <v>1636</v>
      </c>
      <c r="E657" s="24" t="s">
        <v>1637</v>
      </c>
      <c r="F657" s="31">
        <v>37509</v>
      </c>
      <c r="G657" s="24" t="s">
        <v>1638</v>
      </c>
      <c r="H657" s="24" t="s">
        <v>116</v>
      </c>
      <c r="I657" s="25">
        <v>2</v>
      </c>
      <c r="J657" s="24" t="s">
        <v>1639</v>
      </c>
      <c r="K657" s="24" t="s">
        <v>1640</v>
      </c>
      <c r="L657" s="27">
        <v>999827507</v>
      </c>
      <c r="M657" s="28" t="s">
        <v>112</v>
      </c>
      <c r="N657" s="28"/>
      <c r="O657" s="27"/>
      <c r="P657" s="27"/>
      <c r="Q657" s="33">
        <f t="shared" si="46"/>
        <v>39.1</v>
      </c>
      <c r="R657" s="34">
        <f t="shared" si="47"/>
        <v>25</v>
      </c>
      <c r="S657" s="28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7"/>
      <c r="BT657" s="27"/>
      <c r="BU657" s="27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>
        <v>39.1</v>
      </c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</row>
    <row r="658" spans="1:593" s="30" customFormat="1" ht="15.75" customHeight="1" x14ac:dyDescent="0.2">
      <c r="A658" s="25" t="s">
        <v>103</v>
      </c>
      <c r="B658" s="41" t="s">
        <v>1650</v>
      </c>
      <c r="C658" s="26" t="s">
        <v>105</v>
      </c>
      <c r="D658" s="62" t="s">
        <v>3780</v>
      </c>
      <c r="E658" s="62" t="s">
        <v>3781</v>
      </c>
      <c r="F658" s="24"/>
      <c r="G658" s="24"/>
      <c r="H658" s="24"/>
      <c r="I658" s="25"/>
      <c r="J658" s="24"/>
      <c r="K658" s="24"/>
      <c r="L658" s="27"/>
      <c r="M658" s="28"/>
      <c r="N658" s="28"/>
      <c r="O658" s="27"/>
      <c r="P658" s="27"/>
      <c r="Q658" s="33">
        <f t="shared" si="46"/>
        <v>31.5</v>
      </c>
      <c r="R658" s="34">
        <f t="shared" si="47"/>
        <v>26</v>
      </c>
      <c r="S658" s="28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7"/>
      <c r="BT658" s="27"/>
      <c r="BU658" s="27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>
        <v>31.5</v>
      </c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  <c r="QN658" s="29"/>
      <c r="QO658" s="29"/>
      <c r="QP658" s="29"/>
      <c r="QQ658" s="29"/>
      <c r="QR658" s="29"/>
      <c r="QS658" s="29"/>
      <c r="QT658" s="29"/>
      <c r="QU658" s="29"/>
      <c r="QV658" s="29"/>
      <c r="QW658" s="29"/>
      <c r="QX658" s="29"/>
      <c r="QY658" s="29"/>
      <c r="QZ658" s="29"/>
      <c r="RA658" s="29"/>
      <c r="RB658" s="29"/>
      <c r="RC658" s="29"/>
      <c r="RD658" s="29"/>
      <c r="RE658" s="29"/>
      <c r="RF658" s="29"/>
      <c r="RG658" s="29"/>
      <c r="RH658" s="29"/>
      <c r="RI658" s="29"/>
      <c r="RJ658" s="29"/>
      <c r="RK658" s="29"/>
      <c r="RL658" s="29"/>
      <c r="RM658" s="29"/>
      <c r="RN658" s="29"/>
      <c r="RO658" s="29"/>
      <c r="RP658" s="29"/>
      <c r="RQ658" s="29"/>
      <c r="RR658" s="29"/>
      <c r="RS658" s="29"/>
      <c r="RT658" s="29"/>
      <c r="RU658" s="29"/>
      <c r="RV658" s="29"/>
      <c r="RW658" s="29"/>
      <c r="RX658" s="29"/>
      <c r="RY658" s="29"/>
      <c r="RZ658" s="29"/>
      <c r="SA658" s="29"/>
      <c r="SB658" s="29"/>
      <c r="SC658" s="29"/>
      <c r="SD658" s="29"/>
      <c r="SE658" s="29"/>
      <c r="SF658" s="29"/>
      <c r="SG658" s="29"/>
      <c r="SH658" s="29"/>
      <c r="SI658" s="29"/>
      <c r="SJ658" s="29"/>
      <c r="SK658" s="29"/>
      <c r="SL658" s="29"/>
      <c r="SM658" s="29"/>
      <c r="SN658" s="29"/>
      <c r="SO658" s="29"/>
      <c r="SP658" s="29"/>
      <c r="SQ658" s="29"/>
      <c r="SR658" s="29"/>
      <c r="SS658" s="29"/>
      <c r="ST658" s="29"/>
      <c r="SU658" s="29"/>
      <c r="SV658" s="29"/>
      <c r="SW658" s="29"/>
      <c r="SX658" s="29"/>
      <c r="SY658" s="29"/>
      <c r="SZ658" s="29"/>
      <c r="TA658" s="29"/>
      <c r="TB658" s="29"/>
      <c r="TC658" s="29"/>
      <c r="TD658" s="29"/>
      <c r="TE658" s="29"/>
      <c r="TF658" s="29"/>
      <c r="TG658" s="29"/>
      <c r="TH658" s="29"/>
      <c r="TI658" s="29"/>
      <c r="TJ658" s="29"/>
      <c r="TK658" s="29"/>
      <c r="TL658" s="29"/>
      <c r="TM658" s="29"/>
      <c r="TN658" s="29"/>
      <c r="TO658" s="29"/>
      <c r="TP658" s="29"/>
      <c r="TQ658" s="29"/>
      <c r="TR658" s="29"/>
      <c r="TS658" s="29"/>
      <c r="TT658" s="29"/>
      <c r="TU658" s="29"/>
      <c r="TV658" s="29"/>
      <c r="TW658" s="29"/>
      <c r="TX658" s="29"/>
      <c r="TY658" s="29"/>
      <c r="TZ658" s="29"/>
      <c r="UA658" s="29"/>
      <c r="UB658" s="29"/>
      <c r="UC658" s="29"/>
      <c r="UD658" s="29"/>
      <c r="UE658" s="29"/>
      <c r="UF658" s="29"/>
      <c r="UG658" s="29"/>
      <c r="UH658" s="29"/>
      <c r="UI658" s="29"/>
      <c r="UJ658" s="29"/>
      <c r="UK658" s="29"/>
      <c r="UL658" s="29"/>
      <c r="UM658" s="29"/>
      <c r="UN658" s="29"/>
      <c r="UO658" s="29"/>
      <c r="UP658" s="29"/>
      <c r="UQ658" s="29"/>
      <c r="UR658" s="29"/>
      <c r="US658" s="29"/>
      <c r="UT658" s="29"/>
      <c r="UU658" s="29"/>
      <c r="UV658" s="29"/>
      <c r="UW658" s="29"/>
      <c r="UX658" s="29"/>
      <c r="UY658" s="29"/>
      <c r="UZ658" s="29"/>
      <c r="VA658" s="29"/>
      <c r="VB658" s="29"/>
      <c r="VC658" s="29"/>
      <c r="VD658" s="29"/>
      <c r="VE658" s="29"/>
      <c r="VF658" s="29"/>
      <c r="VG658" s="29"/>
      <c r="VH658" s="29"/>
      <c r="VI658" s="29"/>
      <c r="VJ658" s="29"/>
      <c r="VK658" s="29"/>
      <c r="VL658" s="29"/>
      <c r="VM658" s="29"/>
      <c r="VN658" s="29"/>
      <c r="VO658" s="29"/>
      <c r="VP658" s="29"/>
      <c r="VQ658" s="29"/>
      <c r="VR658" s="29"/>
      <c r="VS658" s="29"/>
      <c r="VT658" s="29"/>
      <c r="VU658" s="29"/>
    </row>
    <row r="659" spans="1:593" s="30" customFormat="1" ht="15.75" customHeight="1" x14ac:dyDescent="0.2">
      <c r="A659" s="25" t="s">
        <v>103</v>
      </c>
      <c r="B659" s="41" t="s">
        <v>1650</v>
      </c>
      <c r="C659" s="26" t="s">
        <v>105</v>
      </c>
      <c r="D659" s="15" t="s">
        <v>3644</v>
      </c>
      <c r="E659" s="15" t="s">
        <v>3645</v>
      </c>
      <c r="F659" s="60"/>
      <c r="G659" s="61">
        <v>43830</v>
      </c>
      <c r="H659" s="62"/>
      <c r="I659" s="15"/>
      <c r="J659" s="15"/>
      <c r="K659" s="15"/>
      <c r="L659" s="15"/>
      <c r="M659" s="15"/>
      <c r="N659" s="9"/>
      <c r="O659" s="5" t="s">
        <v>3646</v>
      </c>
      <c r="P659" s="5"/>
      <c r="Q659" s="33">
        <f t="shared" si="46"/>
        <v>31.5</v>
      </c>
      <c r="R659" s="34">
        <f t="shared" si="47"/>
        <v>26</v>
      </c>
      <c r="S659" s="28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7"/>
      <c r="BT659" s="27"/>
      <c r="BU659" s="27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>
        <v>31.5</v>
      </c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  <c r="QN659" s="29"/>
      <c r="QO659" s="29"/>
      <c r="QP659" s="29"/>
      <c r="QQ659" s="29"/>
      <c r="QR659" s="29"/>
      <c r="QS659" s="29"/>
      <c r="QT659" s="29"/>
      <c r="QU659" s="29"/>
      <c r="QV659" s="29"/>
      <c r="QW659" s="29"/>
      <c r="QX659" s="29"/>
      <c r="QY659" s="29"/>
      <c r="QZ659" s="29"/>
      <c r="RA659" s="29"/>
      <c r="RB659" s="29"/>
      <c r="RC659" s="29"/>
      <c r="RD659" s="29"/>
      <c r="RE659" s="29"/>
      <c r="RF659" s="29"/>
      <c r="RG659" s="29"/>
      <c r="RH659" s="29"/>
      <c r="RI659" s="29"/>
      <c r="RJ659" s="29"/>
      <c r="RK659" s="29"/>
      <c r="RL659" s="29"/>
      <c r="RM659" s="29"/>
      <c r="RN659" s="29"/>
      <c r="RO659" s="29"/>
      <c r="RP659" s="29"/>
      <c r="RQ659" s="29"/>
      <c r="RR659" s="29"/>
      <c r="RS659" s="29"/>
      <c r="RT659" s="29"/>
      <c r="RU659" s="29"/>
      <c r="RV659" s="29"/>
      <c r="RW659" s="29"/>
      <c r="RX659" s="29"/>
      <c r="RY659" s="29"/>
      <c r="RZ659" s="29"/>
      <c r="SA659" s="29"/>
      <c r="SB659" s="29"/>
      <c r="SC659" s="29"/>
      <c r="SD659" s="29"/>
      <c r="SE659" s="29"/>
      <c r="SF659" s="29"/>
      <c r="SG659" s="29"/>
      <c r="SH659" s="29"/>
      <c r="SI659" s="29"/>
      <c r="SJ659" s="29"/>
      <c r="SK659" s="29"/>
      <c r="SL659" s="29"/>
      <c r="SM659" s="29"/>
      <c r="SN659" s="29"/>
      <c r="SO659" s="29"/>
      <c r="SP659" s="29"/>
      <c r="SQ659" s="29"/>
      <c r="SR659" s="29"/>
      <c r="SS659" s="29"/>
      <c r="ST659" s="29"/>
      <c r="SU659" s="29"/>
      <c r="SV659" s="29"/>
      <c r="SW659" s="29"/>
      <c r="SX659" s="29"/>
      <c r="SY659" s="29"/>
      <c r="SZ659" s="29"/>
      <c r="TA659" s="29"/>
      <c r="TB659" s="29"/>
      <c r="TC659" s="29"/>
      <c r="TD659" s="29"/>
      <c r="TE659" s="29"/>
      <c r="TF659" s="29"/>
      <c r="TG659" s="29"/>
      <c r="TH659" s="29"/>
      <c r="TI659" s="29"/>
      <c r="TJ659" s="29"/>
      <c r="TK659" s="29"/>
      <c r="TL659" s="29"/>
      <c r="TM659" s="29"/>
      <c r="TN659" s="29"/>
      <c r="TO659" s="29"/>
      <c r="TP659" s="29"/>
      <c r="TQ659" s="29"/>
      <c r="TR659" s="29"/>
      <c r="TS659" s="29"/>
      <c r="TT659" s="29"/>
      <c r="TU659" s="29"/>
      <c r="TV659" s="29"/>
      <c r="TW659" s="29"/>
      <c r="TX659" s="29"/>
      <c r="TY659" s="29"/>
      <c r="TZ659" s="29"/>
      <c r="UA659" s="29"/>
      <c r="UB659" s="29"/>
      <c r="UC659" s="29"/>
      <c r="UD659" s="29"/>
      <c r="UE659" s="29"/>
      <c r="UF659" s="29"/>
      <c r="UG659" s="29"/>
      <c r="UH659" s="29"/>
      <c r="UI659" s="29"/>
      <c r="UJ659" s="29"/>
      <c r="UK659" s="29"/>
      <c r="UL659" s="29"/>
      <c r="UM659" s="29"/>
      <c r="UN659" s="29"/>
      <c r="UO659" s="29"/>
      <c r="UP659" s="29"/>
      <c r="UQ659" s="29"/>
      <c r="UR659" s="29"/>
      <c r="US659" s="29"/>
      <c r="UT659" s="29"/>
      <c r="UU659" s="29"/>
      <c r="UV659" s="29"/>
      <c r="UW659" s="29"/>
      <c r="UX659" s="29"/>
      <c r="UY659" s="29"/>
      <c r="UZ659" s="29"/>
      <c r="VA659" s="29"/>
      <c r="VB659" s="29"/>
      <c r="VC659" s="29"/>
      <c r="VD659" s="29"/>
      <c r="VE659" s="29"/>
      <c r="VF659" s="29"/>
      <c r="VG659" s="29"/>
      <c r="VH659" s="29"/>
      <c r="VI659" s="29"/>
      <c r="VJ659" s="29"/>
      <c r="VK659" s="29"/>
      <c r="VL659" s="29"/>
      <c r="VM659" s="29"/>
      <c r="VN659" s="29"/>
      <c r="VO659" s="29"/>
      <c r="VP659" s="29"/>
      <c r="VQ659" s="29"/>
      <c r="VR659" s="29"/>
      <c r="VS659" s="29"/>
      <c r="VT659" s="29"/>
      <c r="VU659" s="29"/>
    </row>
    <row r="660" spans="1:593" s="30" customFormat="1" ht="15.75" customHeight="1" x14ac:dyDescent="0.2">
      <c r="A660" s="49" t="s">
        <v>203</v>
      </c>
      <c r="B660" s="41" t="s">
        <v>1650</v>
      </c>
      <c r="C660" s="50" t="s">
        <v>105</v>
      </c>
      <c r="D660" s="24" t="s">
        <v>1562</v>
      </c>
      <c r="E660" s="24" t="s">
        <v>1676</v>
      </c>
      <c r="F660" s="24"/>
      <c r="G660" s="24"/>
      <c r="H660" s="24"/>
      <c r="I660" s="24"/>
      <c r="J660" s="24"/>
      <c r="K660" s="24"/>
      <c r="L660" s="27"/>
      <c r="M660" s="28"/>
      <c r="N660" s="28"/>
      <c r="O660" s="27"/>
      <c r="P660" s="27"/>
      <c r="Q660" s="33">
        <f t="shared" si="46"/>
        <v>30.3</v>
      </c>
      <c r="R660" s="34">
        <f t="shared" si="47"/>
        <v>28</v>
      </c>
      <c r="S660" s="28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>
        <v>30.3</v>
      </c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7"/>
      <c r="BT660" s="27"/>
      <c r="BU660" s="27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  <c r="QN660" s="29"/>
      <c r="QO660" s="29"/>
      <c r="QP660" s="29"/>
      <c r="QQ660" s="29"/>
      <c r="QR660" s="29"/>
      <c r="QS660" s="29"/>
      <c r="QT660" s="29"/>
      <c r="QU660" s="29"/>
      <c r="QV660" s="29"/>
      <c r="QW660" s="29"/>
      <c r="QX660" s="29"/>
      <c r="QY660" s="29"/>
      <c r="QZ660" s="29"/>
      <c r="RA660" s="29"/>
      <c r="RB660" s="29"/>
      <c r="RC660" s="29"/>
      <c r="RD660" s="29"/>
      <c r="RE660" s="29"/>
      <c r="RF660" s="29"/>
      <c r="RG660" s="29"/>
      <c r="RH660" s="29"/>
      <c r="RI660" s="29"/>
      <c r="RJ660" s="29"/>
      <c r="RK660" s="29"/>
      <c r="RL660" s="29"/>
      <c r="RM660" s="29"/>
      <c r="RN660" s="29"/>
      <c r="RO660" s="29"/>
      <c r="RP660" s="29"/>
      <c r="RQ660" s="29"/>
      <c r="RR660" s="29"/>
      <c r="RS660" s="29"/>
      <c r="RT660" s="29"/>
      <c r="RU660" s="29"/>
      <c r="RV660" s="29"/>
      <c r="RW660" s="29"/>
      <c r="RX660" s="29"/>
      <c r="RY660" s="29"/>
      <c r="RZ660" s="29"/>
      <c r="SA660" s="29"/>
      <c r="SB660" s="29"/>
      <c r="SC660" s="29"/>
      <c r="SD660" s="29"/>
      <c r="SE660" s="29"/>
      <c r="SF660" s="29"/>
      <c r="SG660" s="29"/>
      <c r="SH660" s="29"/>
      <c r="SI660" s="29"/>
      <c r="SJ660" s="29"/>
      <c r="SK660" s="29"/>
      <c r="SL660" s="29"/>
      <c r="SM660" s="29"/>
      <c r="SN660" s="29"/>
      <c r="SO660" s="29"/>
      <c r="SP660" s="29"/>
      <c r="SQ660" s="29"/>
      <c r="SR660" s="29"/>
      <c r="SS660" s="29"/>
      <c r="ST660" s="29"/>
      <c r="SU660" s="29"/>
      <c r="SV660" s="29"/>
      <c r="SW660" s="29"/>
      <c r="SX660" s="29"/>
      <c r="SY660" s="29"/>
      <c r="SZ660" s="29"/>
      <c r="TA660" s="29"/>
      <c r="TB660" s="29"/>
      <c r="TC660" s="29"/>
      <c r="TD660" s="29"/>
      <c r="TE660" s="29"/>
      <c r="TF660" s="29"/>
      <c r="TG660" s="29"/>
      <c r="TH660" s="29"/>
      <c r="TI660" s="29"/>
      <c r="TJ660" s="29"/>
      <c r="TK660" s="29"/>
      <c r="TL660" s="29"/>
      <c r="TM660" s="29"/>
      <c r="TN660" s="29"/>
      <c r="TO660" s="29"/>
      <c r="TP660" s="29"/>
      <c r="TQ660" s="29"/>
      <c r="TR660" s="29"/>
      <c r="TS660" s="29"/>
      <c r="TT660" s="29"/>
      <c r="TU660" s="29"/>
      <c r="TV660" s="29"/>
      <c r="TW660" s="29"/>
      <c r="TX660" s="29"/>
      <c r="TY660" s="29"/>
      <c r="TZ660" s="29"/>
      <c r="UA660" s="29"/>
      <c r="UB660" s="29"/>
      <c r="UC660" s="29"/>
      <c r="UD660" s="29"/>
      <c r="UE660" s="29"/>
      <c r="UF660" s="29"/>
      <c r="UG660" s="29"/>
      <c r="UH660" s="29"/>
      <c r="UI660" s="29"/>
      <c r="UJ660" s="29"/>
      <c r="UK660" s="29"/>
      <c r="UL660" s="29"/>
      <c r="UM660" s="29"/>
      <c r="UN660" s="29"/>
      <c r="UO660" s="29"/>
      <c r="UP660" s="29"/>
      <c r="UQ660" s="29"/>
      <c r="UR660" s="29"/>
      <c r="US660" s="29"/>
      <c r="UT660" s="29"/>
      <c r="UU660" s="29"/>
      <c r="UV660" s="29"/>
      <c r="UW660" s="29"/>
      <c r="UX660" s="29"/>
      <c r="UY660" s="29"/>
      <c r="UZ660" s="29"/>
      <c r="VA660" s="29"/>
      <c r="VB660" s="29"/>
      <c r="VC660" s="29"/>
      <c r="VD660" s="29"/>
      <c r="VE660" s="29"/>
      <c r="VF660" s="29"/>
      <c r="VG660" s="29"/>
      <c r="VH660" s="29"/>
      <c r="VI660" s="29"/>
      <c r="VJ660" s="29"/>
      <c r="VK660" s="29"/>
      <c r="VL660" s="29"/>
      <c r="VM660" s="29"/>
      <c r="VN660" s="29"/>
      <c r="VO660" s="29"/>
      <c r="VP660" s="29"/>
      <c r="VQ660" s="29"/>
      <c r="VR660" s="29"/>
      <c r="VS660" s="29"/>
      <c r="VT660" s="29"/>
      <c r="VU660" s="29"/>
    </row>
    <row r="661" spans="1:593" s="30" customFormat="1" ht="15.75" customHeight="1" x14ac:dyDescent="0.2">
      <c r="A661" s="25" t="s">
        <v>103</v>
      </c>
      <c r="B661" s="41" t="s">
        <v>1650</v>
      </c>
      <c r="C661" s="26" t="s">
        <v>105</v>
      </c>
      <c r="D661" s="24" t="s">
        <v>715</v>
      </c>
      <c r="E661" s="24" t="s">
        <v>1559</v>
      </c>
      <c r="F661" s="24"/>
      <c r="G661" s="24"/>
      <c r="H661" s="24"/>
      <c r="I661" s="24"/>
      <c r="J661" s="24"/>
      <c r="K661" s="24"/>
      <c r="L661" s="27"/>
      <c r="M661" s="28"/>
      <c r="N661" s="28"/>
      <c r="O661" s="27"/>
      <c r="P661" s="27"/>
      <c r="Q661" s="33">
        <f t="shared" si="46"/>
        <v>30.3</v>
      </c>
      <c r="R661" s="34">
        <f t="shared" si="47"/>
        <v>28</v>
      </c>
      <c r="S661" s="28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>
        <v>30.3</v>
      </c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7"/>
      <c r="BT661" s="27"/>
      <c r="BU661" s="27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  <c r="QN661" s="29"/>
      <c r="QO661" s="29"/>
      <c r="QP661" s="29"/>
      <c r="QQ661" s="29"/>
      <c r="QR661" s="29"/>
      <c r="QS661" s="29"/>
      <c r="QT661" s="29"/>
      <c r="QU661" s="29"/>
      <c r="QV661" s="29"/>
      <c r="QW661" s="29"/>
      <c r="QX661" s="29"/>
      <c r="QY661" s="29"/>
      <c r="QZ661" s="29"/>
      <c r="RA661" s="29"/>
      <c r="RB661" s="29"/>
      <c r="RC661" s="29"/>
      <c r="RD661" s="29"/>
      <c r="RE661" s="29"/>
      <c r="RF661" s="29"/>
      <c r="RG661" s="29"/>
      <c r="RH661" s="29"/>
      <c r="RI661" s="29"/>
      <c r="RJ661" s="29"/>
      <c r="RK661" s="29"/>
      <c r="RL661" s="29"/>
      <c r="RM661" s="29"/>
      <c r="RN661" s="29"/>
      <c r="RO661" s="29"/>
      <c r="RP661" s="29"/>
      <c r="RQ661" s="29"/>
      <c r="RR661" s="29"/>
      <c r="RS661" s="29"/>
      <c r="RT661" s="29"/>
      <c r="RU661" s="29"/>
      <c r="RV661" s="29"/>
      <c r="RW661" s="29"/>
      <c r="RX661" s="29"/>
      <c r="RY661" s="29"/>
      <c r="RZ661" s="29"/>
      <c r="SA661" s="29"/>
      <c r="SB661" s="29"/>
      <c r="SC661" s="29"/>
      <c r="SD661" s="29"/>
      <c r="SE661" s="29"/>
      <c r="SF661" s="29"/>
      <c r="SG661" s="29"/>
      <c r="SH661" s="29"/>
      <c r="SI661" s="29"/>
      <c r="SJ661" s="29"/>
      <c r="SK661" s="29"/>
      <c r="SL661" s="29"/>
      <c r="SM661" s="29"/>
      <c r="SN661" s="29"/>
      <c r="SO661" s="29"/>
      <c r="SP661" s="29"/>
      <c r="SQ661" s="29"/>
      <c r="SR661" s="29"/>
      <c r="SS661" s="29"/>
      <c r="ST661" s="29"/>
      <c r="SU661" s="29"/>
      <c r="SV661" s="29"/>
      <c r="SW661" s="29"/>
      <c r="SX661" s="29"/>
      <c r="SY661" s="29"/>
      <c r="SZ661" s="29"/>
      <c r="TA661" s="29"/>
      <c r="TB661" s="29"/>
      <c r="TC661" s="29"/>
      <c r="TD661" s="29"/>
      <c r="TE661" s="29"/>
      <c r="TF661" s="29"/>
      <c r="TG661" s="29"/>
      <c r="TH661" s="29"/>
      <c r="TI661" s="29"/>
      <c r="TJ661" s="29"/>
      <c r="TK661" s="29"/>
      <c r="TL661" s="29"/>
      <c r="TM661" s="29"/>
      <c r="TN661" s="29"/>
      <c r="TO661" s="29"/>
      <c r="TP661" s="29"/>
      <c r="TQ661" s="29"/>
      <c r="TR661" s="29"/>
      <c r="TS661" s="29"/>
      <c r="TT661" s="29"/>
      <c r="TU661" s="29"/>
      <c r="TV661" s="29"/>
      <c r="TW661" s="29"/>
      <c r="TX661" s="29"/>
      <c r="TY661" s="29"/>
      <c r="TZ661" s="29"/>
      <c r="UA661" s="29"/>
      <c r="UB661" s="29"/>
      <c r="UC661" s="29"/>
      <c r="UD661" s="29"/>
      <c r="UE661" s="29"/>
      <c r="UF661" s="29"/>
      <c r="UG661" s="29"/>
      <c r="UH661" s="29"/>
      <c r="UI661" s="29"/>
      <c r="UJ661" s="29"/>
      <c r="UK661" s="29"/>
      <c r="UL661" s="29"/>
      <c r="UM661" s="29"/>
      <c r="UN661" s="29"/>
      <c r="UO661" s="29"/>
      <c r="UP661" s="29"/>
      <c r="UQ661" s="29"/>
      <c r="UR661" s="29"/>
      <c r="US661" s="29"/>
      <c r="UT661" s="29"/>
      <c r="UU661" s="29"/>
      <c r="UV661" s="29"/>
      <c r="UW661" s="29"/>
      <c r="UX661" s="29"/>
      <c r="UY661" s="29"/>
      <c r="UZ661" s="29"/>
      <c r="VA661" s="29"/>
      <c r="VB661" s="29"/>
      <c r="VC661" s="29"/>
      <c r="VD661" s="29"/>
      <c r="VE661" s="29"/>
      <c r="VF661" s="29"/>
      <c r="VG661" s="29"/>
      <c r="VH661" s="29"/>
      <c r="VI661" s="29"/>
      <c r="VJ661" s="29"/>
      <c r="VK661" s="29"/>
      <c r="VL661" s="29"/>
      <c r="VM661" s="29"/>
      <c r="VN661" s="29"/>
      <c r="VO661" s="29"/>
      <c r="VP661" s="29"/>
      <c r="VQ661" s="29"/>
      <c r="VR661" s="29"/>
      <c r="VS661" s="29"/>
      <c r="VT661" s="29"/>
      <c r="VU661" s="29"/>
    </row>
    <row r="662" spans="1:593" s="30" customFormat="1" ht="15.75" customHeight="1" x14ac:dyDescent="0.2">
      <c r="A662" s="25" t="s">
        <v>103</v>
      </c>
      <c r="B662" s="41" t="s">
        <v>1650</v>
      </c>
      <c r="C662" s="26" t="s">
        <v>105</v>
      </c>
      <c r="D662" s="24" t="s">
        <v>1522</v>
      </c>
      <c r="E662" s="24" t="s">
        <v>936</v>
      </c>
      <c r="F662" s="24"/>
      <c r="G662" s="24" t="s">
        <v>1677</v>
      </c>
      <c r="H662" s="24" t="s">
        <v>415</v>
      </c>
      <c r="I662" s="24">
        <v>5</v>
      </c>
      <c r="J662" s="24" t="s">
        <v>1634</v>
      </c>
      <c r="K662" s="24" t="s">
        <v>1635</v>
      </c>
      <c r="L662" s="27">
        <v>999902720</v>
      </c>
      <c r="M662" s="28" t="s">
        <v>112</v>
      </c>
      <c r="N662" s="28"/>
      <c r="O662" s="27"/>
      <c r="P662" s="27"/>
      <c r="Q662" s="33">
        <f t="shared" si="46"/>
        <v>30.3</v>
      </c>
      <c r="R662" s="34">
        <f t="shared" si="47"/>
        <v>28</v>
      </c>
      <c r="S662" s="28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>
        <v>30.3</v>
      </c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7"/>
      <c r="BT662" s="27"/>
      <c r="BU662" s="27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  <c r="QN662" s="29"/>
      <c r="QO662" s="29"/>
      <c r="QP662" s="29"/>
      <c r="QQ662" s="29"/>
      <c r="QR662" s="29"/>
      <c r="QS662" s="29"/>
      <c r="QT662" s="29"/>
      <c r="QU662" s="29"/>
      <c r="QV662" s="29"/>
      <c r="QW662" s="29"/>
      <c r="QX662" s="29"/>
      <c r="QY662" s="29"/>
      <c r="QZ662" s="29"/>
      <c r="RA662" s="29"/>
      <c r="RB662" s="29"/>
      <c r="RC662" s="29"/>
      <c r="RD662" s="29"/>
      <c r="RE662" s="29"/>
      <c r="RF662" s="29"/>
      <c r="RG662" s="29"/>
      <c r="RH662" s="29"/>
      <c r="RI662" s="29"/>
      <c r="RJ662" s="29"/>
      <c r="RK662" s="29"/>
      <c r="RL662" s="29"/>
      <c r="RM662" s="29"/>
      <c r="RN662" s="29"/>
      <c r="RO662" s="29"/>
      <c r="RP662" s="29"/>
      <c r="RQ662" s="29"/>
      <c r="RR662" s="29"/>
      <c r="RS662" s="29"/>
      <c r="RT662" s="29"/>
      <c r="RU662" s="29"/>
      <c r="RV662" s="29"/>
      <c r="RW662" s="29"/>
      <c r="RX662" s="29"/>
      <c r="RY662" s="29"/>
      <c r="RZ662" s="29"/>
      <c r="SA662" s="29"/>
      <c r="SB662" s="29"/>
      <c r="SC662" s="29"/>
      <c r="SD662" s="29"/>
      <c r="SE662" s="29"/>
      <c r="SF662" s="29"/>
      <c r="SG662" s="29"/>
      <c r="SH662" s="29"/>
      <c r="SI662" s="29"/>
      <c r="SJ662" s="29"/>
      <c r="SK662" s="29"/>
      <c r="SL662" s="29"/>
      <c r="SM662" s="29"/>
      <c r="SN662" s="29"/>
      <c r="SO662" s="29"/>
      <c r="SP662" s="29"/>
      <c r="SQ662" s="29"/>
      <c r="SR662" s="29"/>
      <c r="SS662" s="29"/>
      <c r="ST662" s="29"/>
      <c r="SU662" s="29"/>
      <c r="SV662" s="29"/>
      <c r="SW662" s="29"/>
      <c r="SX662" s="29"/>
      <c r="SY662" s="29"/>
      <c r="SZ662" s="29"/>
      <c r="TA662" s="29"/>
      <c r="TB662" s="29"/>
      <c r="TC662" s="29"/>
      <c r="TD662" s="29"/>
      <c r="TE662" s="29"/>
      <c r="TF662" s="29"/>
      <c r="TG662" s="29"/>
      <c r="TH662" s="29"/>
      <c r="TI662" s="29"/>
      <c r="TJ662" s="29"/>
      <c r="TK662" s="29"/>
      <c r="TL662" s="29"/>
      <c r="TM662" s="29"/>
      <c r="TN662" s="29"/>
      <c r="TO662" s="29"/>
      <c r="TP662" s="29"/>
      <c r="TQ662" s="29"/>
      <c r="TR662" s="29"/>
      <c r="TS662" s="29"/>
      <c r="TT662" s="29"/>
      <c r="TU662" s="29"/>
      <c r="TV662" s="29"/>
      <c r="TW662" s="29"/>
      <c r="TX662" s="29"/>
      <c r="TY662" s="29"/>
      <c r="TZ662" s="29"/>
      <c r="UA662" s="29"/>
      <c r="UB662" s="29"/>
      <c r="UC662" s="29"/>
      <c r="UD662" s="29"/>
      <c r="UE662" s="29"/>
      <c r="UF662" s="29"/>
      <c r="UG662" s="29"/>
      <c r="UH662" s="29"/>
      <c r="UI662" s="29"/>
      <c r="UJ662" s="29"/>
      <c r="UK662" s="29"/>
      <c r="UL662" s="29"/>
      <c r="UM662" s="29"/>
      <c r="UN662" s="29"/>
      <c r="UO662" s="29"/>
      <c r="UP662" s="29"/>
      <c r="UQ662" s="29"/>
      <c r="UR662" s="29"/>
      <c r="US662" s="29"/>
      <c r="UT662" s="29"/>
      <c r="UU662" s="29"/>
      <c r="UV662" s="29"/>
      <c r="UW662" s="29"/>
      <c r="UX662" s="29"/>
      <c r="UY662" s="29"/>
      <c r="UZ662" s="29"/>
      <c r="VA662" s="29"/>
      <c r="VB662" s="29"/>
      <c r="VC662" s="29"/>
      <c r="VD662" s="29"/>
      <c r="VE662" s="29"/>
      <c r="VF662" s="29"/>
      <c r="VG662" s="29"/>
      <c r="VH662" s="29"/>
      <c r="VI662" s="29"/>
      <c r="VJ662" s="29"/>
      <c r="VK662" s="29"/>
      <c r="VL662" s="29"/>
      <c r="VM662" s="29"/>
      <c r="VN662" s="29"/>
      <c r="VO662" s="29"/>
      <c r="VP662" s="29"/>
      <c r="VQ662" s="29"/>
      <c r="VR662" s="29"/>
      <c r="VS662" s="29"/>
      <c r="VT662" s="29"/>
      <c r="VU662" s="29"/>
    </row>
    <row r="663" spans="1:593" s="30" customFormat="1" ht="15.75" customHeight="1" x14ac:dyDescent="0.2">
      <c r="A663" s="49" t="s">
        <v>103</v>
      </c>
      <c r="B663" s="41" t="s">
        <v>1650</v>
      </c>
      <c r="C663" s="50" t="s">
        <v>105</v>
      </c>
      <c r="D663" s="24" t="s">
        <v>1678</v>
      </c>
      <c r="E663" s="24" t="s">
        <v>1679</v>
      </c>
      <c r="F663" s="24"/>
      <c r="G663" s="24"/>
      <c r="H663" s="24"/>
      <c r="I663" s="25"/>
      <c r="J663" s="24"/>
      <c r="K663" s="24"/>
      <c r="L663" s="27"/>
      <c r="M663" s="28"/>
      <c r="N663" s="28"/>
      <c r="O663" s="27"/>
      <c r="P663" s="27"/>
      <c r="Q663" s="33">
        <f t="shared" si="46"/>
        <v>20</v>
      </c>
      <c r="R663" s="34">
        <f t="shared" si="47"/>
        <v>31</v>
      </c>
      <c r="S663" s="28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7"/>
      <c r="BT663" s="27"/>
      <c r="BU663" s="27"/>
      <c r="BV663" s="29">
        <v>20</v>
      </c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  <c r="QN663" s="29"/>
      <c r="QO663" s="29"/>
      <c r="QP663" s="29"/>
      <c r="QQ663" s="29"/>
      <c r="QR663" s="29"/>
      <c r="QS663" s="29"/>
      <c r="QT663" s="29"/>
      <c r="QU663" s="29"/>
      <c r="QV663" s="29"/>
      <c r="QW663" s="29"/>
      <c r="QX663" s="29"/>
      <c r="QY663" s="29"/>
      <c r="QZ663" s="29"/>
      <c r="RA663" s="29"/>
      <c r="RB663" s="29"/>
      <c r="RC663" s="29"/>
      <c r="RD663" s="29"/>
      <c r="RE663" s="29"/>
      <c r="RF663" s="29"/>
      <c r="RG663" s="29"/>
      <c r="RH663" s="29"/>
      <c r="RI663" s="29"/>
      <c r="RJ663" s="29"/>
      <c r="RK663" s="29"/>
      <c r="RL663" s="29"/>
      <c r="RM663" s="29"/>
      <c r="RN663" s="29"/>
      <c r="RO663" s="29"/>
      <c r="RP663" s="29"/>
      <c r="RQ663" s="29"/>
      <c r="RR663" s="29"/>
      <c r="RS663" s="29"/>
      <c r="RT663" s="29"/>
      <c r="RU663" s="29"/>
      <c r="RV663" s="29"/>
      <c r="RW663" s="29"/>
      <c r="RX663" s="29"/>
      <c r="RY663" s="29"/>
      <c r="RZ663" s="29"/>
      <c r="SA663" s="29"/>
      <c r="SB663" s="29"/>
      <c r="SC663" s="29"/>
      <c r="SD663" s="29"/>
      <c r="SE663" s="29"/>
      <c r="SF663" s="29"/>
      <c r="SG663" s="29"/>
      <c r="SH663" s="29"/>
      <c r="SI663" s="29"/>
      <c r="SJ663" s="29"/>
      <c r="SK663" s="29"/>
      <c r="SL663" s="29"/>
      <c r="SM663" s="29"/>
      <c r="SN663" s="29"/>
      <c r="SO663" s="29"/>
      <c r="SP663" s="29"/>
      <c r="SQ663" s="29"/>
      <c r="SR663" s="29"/>
      <c r="SS663" s="29"/>
      <c r="ST663" s="29"/>
      <c r="SU663" s="29"/>
      <c r="SV663" s="29"/>
      <c r="SW663" s="29"/>
      <c r="SX663" s="29"/>
      <c r="SY663" s="29"/>
      <c r="SZ663" s="29"/>
      <c r="TA663" s="29"/>
      <c r="TB663" s="29"/>
      <c r="TC663" s="29"/>
      <c r="TD663" s="29"/>
      <c r="TE663" s="29"/>
      <c r="TF663" s="29"/>
      <c r="TG663" s="29"/>
      <c r="TH663" s="29"/>
      <c r="TI663" s="29"/>
      <c r="TJ663" s="29"/>
      <c r="TK663" s="29"/>
      <c r="TL663" s="29"/>
      <c r="TM663" s="29"/>
      <c r="TN663" s="29"/>
      <c r="TO663" s="29"/>
      <c r="TP663" s="29"/>
      <c r="TQ663" s="29"/>
      <c r="TR663" s="29"/>
      <c r="TS663" s="29"/>
      <c r="TT663" s="29"/>
      <c r="TU663" s="29"/>
      <c r="TV663" s="29"/>
      <c r="TW663" s="29"/>
      <c r="TX663" s="29"/>
      <c r="TY663" s="29"/>
      <c r="TZ663" s="29"/>
      <c r="UA663" s="29"/>
      <c r="UB663" s="29"/>
      <c r="UC663" s="29"/>
      <c r="UD663" s="29"/>
      <c r="UE663" s="29"/>
      <c r="UF663" s="29"/>
      <c r="UG663" s="29"/>
      <c r="UH663" s="29"/>
      <c r="UI663" s="29"/>
      <c r="UJ663" s="29"/>
      <c r="UK663" s="29"/>
      <c r="UL663" s="29"/>
      <c r="UM663" s="29"/>
      <c r="UN663" s="29"/>
      <c r="UO663" s="29"/>
      <c r="UP663" s="29"/>
      <c r="UQ663" s="29"/>
      <c r="UR663" s="29"/>
      <c r="US663" s="29"/>
      <c r="UT663" s="29"/>
      <c r="UU663" s="29"/>
      <c r="UV663" s="29"/>
      <c r="UW663" s="29"/>
      <c r="UX663" s="29"/>
      <c r="UY663" s="29"/>
      <c r="UZ663" s="29"/>
      <c r="VA663" s="29"/>
      <c r="VB663" s="29"/>
      <c r="VC663" s="29"/>
      <c r="VD663" s="29"/>
      <c r="VE663" s="29"/>
      <c r="VF663" s="29"/>
      <c r="VG663" s="29"/>
      <c r="VH663" s="29"/>
      <c r="VI663" s="29"/>
      <c r="VJ663" s="29"/>
      <c r="VK663" s="29"/>
      <c r="VL663" s="29"/>
      <c r="VM663" s="29"/>
      <c r="VN663" s="29"/>
      <c r="VO663" s="29"/>
      <c r="VP663" s="29"/>
      <c r="VQ663" s="29"/>
      <c r="VR663" s="29"/>
      <c r="VS663" s="29"/>
      <c r="VT663" s="29"/>
      <c r="VU663" s="29"/>
    </row>
    <row r="664" spans="1:593" s="30" customFormat="1" ht="15" hidden="1" customHeight="1" x14ac:dyDescent="0.2">
      <c r="A664" s="25" t="s">
        <v>103</v>
      </c>
      <c r="B664" s="41" t="s">
        <v>1650</v>
      </c>
      <c r="C664" s="26" t="s">
        <v>105</v>
      </c>
      <c r="D664" s="24" t="s">
        <v>1540</v>
      </c>
      <c r="E664" s="24" t="s">
        <v>948</v>
      </c>
      <c r="F664" s="24"/>
      <c r="G664" s="24" t="s">
        <v>949</v>
      </c>
      <c r="H664" s="24" t="s">
        <v>116</v>
      </c>
      <c r="I664" s="25">
        <v>2</v>
      </c>
      <c r="J664" s="24" t="s">
        <v>589</v>
      </c>
      <c r="K664" s="24" t="s">
        <v>770</v>
      </c>
      <c r="L664" s="27">
        <v>999053076</v>
      </c>
      <c r="M664" s="28" t="s">
        <v>112</v>
      </c>
      <c r="N664" s="28"/>
      <c r="O664" s="27"/>
      <c r="P664" s="27"/>
      <c r="Q664" s="33">
        <f t="shared" ref="Q664:Q678" si="48">SUM(T664:ED664)</f>
        <v>0</v>
      </c>
      <c r="R664" s="34">
        <f t="shared" ref="R664:R678" si="49">RANK(Q664,$Q$633:$Q$678)</f>
        <v>32</v>
      </c>
      <c r="S664" s="28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7"/>
      <c r="BT664" s="27"/>
      <c r="BU664" s="27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  <c r="QN664" s="29"/>
      <c r="QO664" s="29"/>
      <c r="QP664" s="29"/>
      <c r="QQ664" s="29"/>
      <c r="QR664" s="29"/>
      <c r="QS664" s="29"/>
      <c r="QT664" s="29"/>
      <c r="QU664" s="29"/>
      <c r="QV664" s="29"/>
      <c r="QW664" s="29"/>
      <c r="QX664" s="29"/>
      <c r="QY664" s="29"/>
      <c r="QZ664" s="29"/>
      <c r="RA664" s="29"/>
      <c r="RB664" s="29"/>
      <c r="RC664" s="29"/>
      <c r="RD664" s="29"/>
      <c r="RE664" s="29"/>
      <c r="RF664" s="29"/>
      <c r="RG664" s="29"/>
      <c r="RH664" s="29"/>
      <c r="RI664" s="29"/>
      <c r="RJ664" s="29"/>
      <c r="RK664" s="29"/>
      <c r="RL664" s="29"/>
      <c r="RM664" s="29"/>
      <c r="RN664" s="29"/>
      <c r="RO664" s="29"/>
      <c r="RP664" s="29"/>
      <c r="RQ664" s="29"/>
      <c r="RR664" s="29"/>
      <c r="RS664" s="29"/>
      <c r="RT664" s="29"/>
      <c r="RU664" s="29"/>
      <c r="RV664" s="29"/>
      <c r="RW664" s="29"/>
      <c r="RX664" s="29"/>
      <c r="RY664" s="29"/>
      <c r="RZ664" s="29"/>
      <c r="SA664" s="29"/>
      <c r="SB664" s="29"/>
      <c r="SC664" s="29"/>
      <c r="SD664" s="29"/>
      <c r="SE664" s="29"/>
      <c r="SF664" s="29"/>
      <c r="SG664" s="29"/>
      <c r="SH664" s="29"/>
      <c r="SI664" s="29"/>
      <c r="SJ664" s="29"/>
      <c r="SK664" s="29"/>
      <c r="SL664" s="29"/>
      <c r="SM664" s="29"/>
      <c r="SN664" s="29"/>
      <c r="SO664" s="29"/>
      <c r="SP664" s="29"/>
      <c r="SQ664" s="29"/>
      <c r="SR664" s="29"/>
      <c r="SS664" s="29"/>
      <c r="ST664" s="29"/>
      <c r="SU664" s="29"/>
      <c r="SV664" s="29"/>
      <c r="SW664" s="29"/>
      <c r="SX664" s="29"/>
      <c r="SY664" s="29"/>
      <c r="SZ664" s="29"/>
      <c r="TA664" s="29"/>
      <c r="TB664" s="29"/>
      <c r="TC664" s="29"/>
      <c r="TD664" s="29"/>
      <c r="TE664" s="29"/>
      <c r="TF664" s="29"/>
      <c r="TG664" s="29"/>
      <c r="TH664" s="29"/>
      <c r="TI664" s="29"/>
      <c r="TJ664" s="29"/>
      <c r="TK664" s="29"/>
      <c r="TL664" s="29"/>
      <c r="TM664" s="29"/>
      <c r="TN664" s="29"/>
      <c r="TO664" s="29"/>
      <c r="TP664" s="29"/>
      <c r="TQ664" s="29"/>
      <c r="TR664" s="29"/>
      <c r="TS664" s="29"/>
      <c r="TT664" s="29"/>
      <c r="TU664" s="29"/>
      <c r="TV664" s="29"/>
      <c r="TW664" s="29"/>
      <c r="TX664" s="29"/>
      <c r="TY664" s="29"/>
      <c r="TZ664" s="29"/>
      <c r="UA664" s="29"/>
      <c r="UB664" s="29"/>
      <c r="UC664" s="29"/>
      <c r="UD664" s="29"/>
      <c r="UE664" s="29"/>
      <c r="UF664" s="29"/>
      <c r="UG664" s="29"/>
      <c r="UH664" s="29"/>
      <c r="UI664" s="29"/>
      <c r="UJ664" s="29"/>
      <c r="UK664" s="29"/>
      <c r="UL664" s="29"/>
      <c r="UM664" s="29"/>
      <c r="UN664" s="29"/>
      <c r="UO664" s="29"/>
      <c r="UP664" s="29"/>
      <c r="UQ664" s="29"/>
      <c r="UR664" s="29"/>
      <c r="US664" s="29"/>
      <c r="UT664" s="29"/>
      <c r="UU664" s="29"/>
      <c r="UV664" s="29"/>
      <c r="UW664" s="29"/>
      <c r="UX664" s="29"/>
      <c r="UY664" s="29"/>
      <c r="UZ664" s="29"/>
      <c r="VA664" s="29"/>
      <c r="VB664" s="29"/>
      <c r="VC664" s="29"/>
      <c r="VD664" s="29"/>
      <c r="VE664" s="29"/>
      <c r="VF664" s="29"/>
      <c r="VG664" s="29"/>
      <c r="VH664" s="29"/>
      <c r="VI664" s="29"/>
      <c r="VJ664" s="29"/>
      <c r="VK664" s="29"/>
      <c r="VL664" s="29"/>
      <c r="VM664" s="29"/>
      <c r="VN664" s="29"/>
      <c r="VO664" s="29"/>
      <c r="VP664" s="29"/>
      <c r="VQ664" s="29"/>
      <c r="VR664" s="29"/>
      <c r="VS664" s="29"/>
      <c r="VT664" s="29"/>
      <c r="VU664" s="29"/>
    </row>
    <row r="665" spans="1:593" s="30" customFormat="1" ht="15" hidden="1" customHeight="1" x14ac:dyDescent="0.2">
      <c r="A665" s="25" t="s">
        <v>103</v>
      </c>
      <c r="B665" s="41" t="s">
        <v>1650</v>
      </c>
      <c r="C665" s="26" t="s">
        <v>105</v>
      </c>
      <c r="D665" s="24" t="s">
        <v>1680</v>
      </c>
      <c r="E665" s="24" t="s">
        <v>1681</v>
      </c>
      <c r="F665" s="24"/>
      <c r="G665" s="24" t="s">
        <v>1671</v>
      </c>
      <c r="H665" s="24" t="s">
        <v>280</v>
      </c>
      <c r="I665" s="24">
        <v>6</v>
      </c>
      <c r="J665" s="24" t="s">
        <v>1075</v>
      </c>
      <c r="K665" s="24" t="s">
        <v>1076</v>
      </c>
      <c r="L665" s="27">
        <v>999901844</v>
      </c>
      <c r="M665" s="28" t="s">
        <v>112</v>
      </c>
      <c r="N665" s="28"/>
      <c r="O665" s="27"/>
      <c r="P665" s="27"/>
      <c r="Q665" s="33">
        <f t="shared" si="48"/>
        <v>0</v>
      </c>
      <c r="R665" s="34">
        <f t="shared" si="49"/>
        <v>32</v>
      </c>
      <c r="S665" s="28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7"/>
      <c r="BT665" s="27"/>
      <c r="BU665" s="27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  <c r="QN665" s="29"/>
      <c r="QO665" s="29"/>
      <c r="QP665" s="29"/>
      <c r="QQ665" s="29"/>
      <c r="QR665" s="29"/>
      <c r="QS665" s="29"/>
      <c r="QT665" s="29"/>
      <c r="QU665" s="29"/>
      <c r="QV665" s="29"/>
      <c r="QW665" s="29"/>
      <c r="QX665" s="29"/>
      <c r="QY665" s="29"/>
      <c r="QZ665" s="29"/>
      <c r="RA665" s="29"/>
      <c r="RB665" s="29"/>
      <c r="RC665" s="29"/>
      <c r="RD665" s="29"/>
      <c r="RE665" s="29"/>
      <c r="RF665" s="29"/>
      <c r="RG665" s="29"/>
      <c r="RH665" s="29"/>
      <c r="RI665" s="29"/>
      <c r="RJ665" s="29"/>
      <c r="RK665" s="29"/>
      <c r="RL665" s="29"/>
      <c r="RM665" s="29"/>
      <c r="RN665" s="29"/>
      <c r="RO665" s="29"/>
      <c r="RP665" s="29"/>
      <c r="RQ665" s="29"/>
      <c r="RR665" s="29"/>
      <c r="RS665" s="29"/>
      <c r="RT665" s="29"/>
      <c r="RU665" s="29"/>
      <c r="RV665" s="29"/>
      <c r="RW665" s="29"/>
      <c r="RX665" s="29"/>
      <c r="RY665" s="29"/>
      <c r="RZ665" s="29"/>
      <c r="SA665" s="29"/>
      <c r="SB665" s="29"/>
      <c r="SC665" s="29"/>
      <c r="SD665" s="29"/>
      <c r="SE665" s="29"/>
      <c r="SF665" s="29"/>
      <c r="SG665" s="29"/>
      <c r="SH665" s="29"/>
      <c r="SI665" s="29"/>
      <c r="SJ665" s="29"/>
      <c r="SK665" s="29"/>
      <c r="SL665" s="29"/>
      <c r="SM665" s="29"/>
      <c r="SN665" s="29"/>
      <c r="SO665" s="29"/>
      <c r="SP665" s="29"/>
      <c r="SQ665" s="29"/>
      <c r="SR665" s="29"/>
      <c r="SS665" s="29"/>
      <c r="ST665" s="29"/>
      <c r="SU665" s="29"/>
      <c r="SV665" s="29"/>
      <c r="SW665" s="29"/>
      <c r="SX665" s="29"/>
      <c r="SY665" s="29"/>
      <c r="SZ665" s="29"/>
      <c r="TA665" s="29"/>
      <c r="TB665" s="29"/>
      <c r="TC665" s="29"/>
      <c r="TD665" s="29"/>
      <c r="TE665" s="29"/>
      <c r="TF665" s="29"/>
      <c r="TG665" s="29"/>
      <c r="TH665" s="29"/>
      <c r="TI665" s="29"/>
      <c r="TJ665" s="29"/>
      <c r="TK665" s="29"/>
      <c r="TL665" s="29"/>
      <c r="TM665" s="29"/>
      <c r="TN665" s="29"/>
      <c r="TO665" s="29"/>
      <c r="TP665" s="29"/>
      <c r="TQ665" s="29"/>
      <c r="TR665" s="29"/>
      <c r="TS665" s="29"/>
      <c r="TT665" s="29"/>
      <c r="TU665" s="29"/>
      <c r="TV665" s="29"/>
      <c r="TW665" s="29"/>
      <c r="TX665" s="29"/>
      <c r="TY665" s="29"/>
      <c r="TZ665" s="29"/>
      <c r="UA665" s="29"/>
      <c r="UB665" s="29"/>
      <c r="UC665" s="29"/>
      <c r="UD665" s="29"/>
      <c r="UE665" s="29"/>
      <c r="UF665" s="29"/>
      <c r="UG665" s="29"/>
      <c r="UH665" s="29"/>
      <c r="UI665" s="29"/>
      <c r="UJ665" s="29"/>
      <c r="UK665" s="29"/>
      <c r="UL665" s="29"/>
      <c r="UM665" s="29"/>
      <c r="UN665" s="29"/>
      <c r="UO665" s="29"/>
      <c r="UP665" s="29"/>
      <c r="UQ665" s="29"/>
      <c r="UR665" s="29"/>
      <c r="US665" s="29"/>
      <c r="UT665" s="29"/>
      <c r="UU665" s="29"/>
      <c r="UV665" s="29"/>
      <c r="UW665" s="29"/>
      <c r="UX665" s="29"/>
      <c r="UY665" s="29"/>
      <c r="UZ665" s="29"/>
      <c r="VA665" s="29"/>
      <c r="VB665" s="29"/>
      <c r="VC665" s="29"/>
      <c r="VD665" s="29"/>
      <c r="VE665" s="29"/>
      <c r="VF665" s="29"/>
      <c r="VG665" s="29"/>
      <c r="VH665" s="29"/>
      <c r="VI665" s="29"/>
      <c r="VJ665" s="29"/>
      <c r="VK665" s="29"/>
      <c r="VL665" s="29"/>
      <c r="VM665" s="29"/>
      <c r="VN665" s="29"/>
      <c r="VO665" s="29"/>
      <c r="VP665" s="29"/>
      <c r="VQ665" s="29"/>
      <c r="VR665" s="29"/>
      <c r="VS665" s="29"/>
      <c r="VT665" s="29"/>
      <c r="VU665" s="29"/>
    </row>
    <row r="666" spans="1:593" s="30" customFormat="1" ht="15.75" hidden="1" customHeight="1" x14ac:dyDescent="0.2">
      <c r="A666" s="25" t="s">
        <v>103</v>
      </c>
      <c r="B666" s="41" t="s">
        <v>1650</v>
      </c>
      <c r="C666" s="26" t="s">
        <v>105</v>
      </c>
      <c r="D666" s="24" t="s">
        <v>1682</v>
      </c>
      <c r="E666" s="24" t="s">
        <v>1683</v>
      </c>
      <c r="F666" s="24"/>
      <c r="G666" s="24" t="s">
        <v>1684</v>
      </c>
      <c r="H666" s="24" t="s">
        <v>426</v>
      </c>
      <c r="I666" s="24">
        <v>7</v>
      </c>
      <c r="J666" s="24" t="s">
        <v>1075</v>
      </c>
      <c r="K666" s="24" t="s">
        <v>1076</v>
      </c>
      <c r="L666" s="27">
        <v>999891120</v>
      </c>
      <c r="M666" s="28" t="s">
        <v>112</v>
      </c>
      <c r="N666" s="28"/>
      <c r="O666" s="27"/>
      <c r="P666" s="27"/>
      <c r="Q666" s="33">
        <f t="shared" si="48"/>
        <v>0</v>
      </c>
      <c r="R666" s="34">
        <f t="shared" si="49"/>
        <v>32</v>
      </c>
      <c r="S666" s="28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7"/>
      <c r="BT666" s="27"/>
      <c r="BU666" s="27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  <c r="QN666" s="29"/>
      <c r="QO666" s="29"/>
      <c r="QP666" s="29"/>
      <c r="QQ666" s="29"/>
      <c r="QR666" s="29"/>
      <c r="QS666" s="29"/>
      <c r="QT666" s="29"/>
      <c r="QU666" s="29"/>
      <c r="QV666" s="29"/>
      <c r="QW666" s="29"/>
      <c r="QX666" s="29"/>
      <c r="QY666" s="29"/>
      <c r="QZ666" s="29"/>
      <c r="RA666" s="29"/>
      <c r="RB666" s="29"/>
      <c r="RC666" s="29"/>
      <c r="RD666" s="29"/>
      <c r="RE666" s="29"/>
      <c r="RF666" s="29"/>
      <c r="RG666" s="29"/>
      <c r="RH666" s="29"/>
      <c r="RI666" s="29"/>
      <c r="RJ666" s="29"/>
      <c r="RK666" s="29"/>
      <c r="RL666" s="29"/>
      <c r="RM666" s="29"/>
      <c r="RN666" s="29"/>
      <c r="RO666" s="29"/>
      <c r="RP666" s="29"/>
      <c r="RQ666" s="29"/>
      <c r="RR666" s="29"/>
      <c r="RS666" s="29"/>
      <c r="RT666" s="29"/>
      <c r="RU666" s="29"/>
      <c r="RV666" s="29"/>
      <c r="RW666" s="29"/>
      <c r="RX666" s="29"/>
      <c r="RY666" s="29"/>
      <c r="RZ666" s="29"/>
      <c r="SA666" s="29"/>
      <c r="SB666" s="29"/>
      <c r="SC666" s="29"/>
      <c r="SD666" s="29"/>
      <c r="SE666" s="29"/>
      <c r="SF666" s="29"/>
      <c r="SG666" s="29"/>
      <c r="SH666" s="29"/>
      <c r="SI666" s="29"/>
      <c r="SJ666" s="29"/>
      <c r="SK666" s="29"/>
      <c r="SL666" s="29"/>
      <c r="SM666" s="29"/>
      <c r="SN666" s="29"/>
      <c r="SO666" s="29"/>
      <c r="SP666" s="29"/>
      <c r="SQ666" s="29"/>
      <c r="SR666" s="29"/>
      <c r="SS666" s="29"/>
      <c r="ST666" s="29"/>
      <c r="SU666" s="29"/>
      <c r="SV666" s="29"/>
      <c r="SW666" s="29"/>
      <c r="SX666" s="29"/>
      <c r="SY666" s="29"/>
      <c r="SZ666" s="29"/>
      <c r="TA666" s="29"/>
      <c r="TB666" s="29"/>
      <c r="TC666" s="29"/>
      <c r="TD666" s="29"/>
      <c r="TE666" s="29"/>
      <c r="TF666" s="29"/>
      <c r="TG666" s="29"/>
      <c r="TH666" s="29"/>
      <c r="TI666" s="29"/>
      <c r="TJ666" s="29"/>
      <c r="TK666" s="29"/>
      <c r="TL666" s="29"/>
      <c r="TM666" s="29"/>
      <c r="TN666" s="29"/>
      <c r="TO666" s="29"/>
      <c r="TP666" s="29"/>
      <c r="TQ666" s="29"/>
      <c r="TR666" s="29"/>
      <c r="TS666" s="29"/>
      <c r="TT666" s="29"/>
      <c r="TU666" s="29"/>
      <c r="TV666" s="29"/>
      <c r="TW666" s="29"/>
      <c r="TX666" s="29"/>
      <c r="TY666" s="29"/>
      <c r="TZ666" s="29"/>
      <c r="UA666" s="29"/>
      <c r="UB666" s="29"/>
      <c r="UC666" s="29"/>
      <c r="UD666" s="29"/>
      <c r="UE666" s="29"/>
      <c r="UF666" s="29"/>
      <c r="UG666" s="29"/>
      <c r="UH666" s="29"/>
      <c r="UI666" s="29"/>
      <c r="UJ666" s="29"/>
      <c r="UK666" s="29"/>
      <c r="UL666" s="29"/>
      <c r="UM666" s="29"/>
      <c r="UN666" s="29"/>
      <c r="UO666" s="29"/>
      <c r="UP666" s="29"/>
      <c r="UQ666" s="29"/>
      <c r="UR666" s="29"/>
      <c r="US666" s="29"/>
      <c r="UT666" s="29"/>
      <c r="UU666" s="29"/>
      <c r="UV666" s="29"/>
      <c r="UW666" s="29"/>
      <c r="UX666" s="29"/>
      <c r="UY666" s="29"/>
      <c r="UZ666" s="29"/>
      <c r="VA666" s="29"/>
      <c r="VB666" s="29"/>
      <c r="VC666" s="29"/>
      <c r="VD666" s="29"/>
      <c r="VE666" s="29"/>
      <c r="VF666" s="29"/>
      <c r="VG666" s="29"/>
      <c r="VH666" s="29"/>
      <c r="VI666" s="29"/>
      <c r="VJ666" s="29"/>
      <c r="VK666" s="29"/>
      <c r="VL666" s="29"/>
      <c r="VM666" s="29"/>
      <c r="VN666" s="29"/>
      <c r="VO666" s="29"/>
      <c r="VP666" s="29"/>
      <c r="VQ666" s="29"/>
      <c r="VR666" s="29"/>
      <c r="VS666" s="29"/>
      <c r="VT666" s="29"/>
      <c r="VU666" s="29"/>
    </row>
    <row r="667" spans="1:593" s="30" customFormat="1" ht="15.75" hidden="1" customHeight="1" x14ac:dyDescent="0.2">
      <c r="A667" s="25" t="s">
        <v>103</v>
      </c>
      <c r="B667" s="41" t="s">
        <v>1650</v>
      </c>
      <c r="C667" s="26" t="s">
        <v>105</v>
      </c>
      <c r="D667" s="24" t="s">
        <v>1591</v>
      </c>
      <c r="E667" s="24" t="s">
        <v>1592</v>
      </c>
      <c r="F667" s="24"/>
      <c r="G667" s="24" t="s">
        <v>1593</v>
      </c>
      <c r="H667" s="24" t="s">
        <v>291</v>
      </c>
      <c r="I667" s="24">
        <v>7</v>
      </c>
      <c r="J667" s="24" t="s">
        <v>1594</v>
      </c>
      <c r="K667" s="24" t="s">
        <v>1595</v>
      </c>
      <c r="L667" s="27">
        <v>999869548</v>
      </c>
      <c r="M667" s="28" t="s">
        <v>112</v>
      </c>
      <c r="N667" s="28"/>
      <c r="O667" s="27"/>
      <c r="P667" s="27"/>
      <c r="Q667" s="33">
        <f t="shared" si="48"/>
        <v>0</v>
      </c>
      <c r="R667" s="34">
        <f t="shared" si="49"/>
        <v>32</v>
      </c>
      <c r="S667" s="28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7"/>
      <c r="BT667" s="27"/>
      <c r="BU667" s="27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  <c r="QN667" s="29"/>
      <c r="QO667" s="29"/>
      <c r="QP667" s="29"/>
      <c r="QQ667" s="29"/>
      <c r="QR667" s="29"/>
      <c r="QS667" s="29"/>
      <c r="QT667" s="29"/>
      <c r="QU667" s="29"/>
      <c r="QV667" s="29"/>
      <c r="QW667" s="29"/>
      <c r="QX667" s="29"/>
      <c r="QY667" s="29"/>
      <c r="QZ667" s="29"/>
      <c r="RA667" s="29"/>
      <c r="RB667" s="29"/>
      <c r="RC667" s="29"/>
      <c r="RD667" s="29"/>
      <c r="RE667" s="29"/>
      <c r="RF667" s="29"/>
      <c r="RG667" s="29"/>
      <c r="RH667" s="29"/>
      <c r="RI667" s="29"/>
      <c r="RJ667" s="29"/>
      <c r="RK667" s="29"/>
      <c r="RL667" s="29"/>
      <c r="RM667" s="29"/>
      <c r="RN667" s="29"/>
      <c r="RO667" s="29"/>
      <c r="RP667" s="29"/>
      <c r="RQ667" s="29"/>
      <c r="RR667" s="29"/>
      <c r="RS667" s="29"/>
      <c r="RT667" s="29"/>
      <c r="RU667" s="29"/>
      <c r="RV667" s="29"/>
      <c r="RW667" s="29"/>
      <c r="RX667" s="29"/>
      <c r="RY667" s="29"/>
      <c r="RZ667" s="29"/>
      <c r="SA667" s="29"/>
      <c r="SB667" s="29"/>
      <c r="SC667" s="29"/>
      <c r="SD667" s="29"/>
      <c r="SE667" s="29"/>
      <c r="SF667" s="29"/>
      <c r="SG667" s="29"/>
      <c r="SH667" s="29"/>
      <c r="SI667" s="29"/>
      <c r="SJ667" s="29"/>
      <c r="SK667" s="29"/>
      <c r="SL667" s="29"/>
      <c r="SM667" s="29"/>
      <c r="SN667" s="29"/>
      <c r="SO667" s="29"/>
      <c r="SP667" s="29"/>
      <c r="SQ667" s="29"/>
      <c r="SR667" s="29"/>
      <c r="SS667" s="29"/>
      <c r="ST667" s="29"/>
      <c r="SU667" s="29"/>
      <c r="SV667" s="29"/>
      <c r="SW667" s="29"/>
      <c r="SX667" s="29"/>
      <c r="SY667" s="29"/>
      <c r="SZ667" s="29"/>
      <c r="TA667" s="29"/>
      <c r="TB667" s="29"/>
      <c r="TC667" s="29"/>
      <c r="TD667" s="29"/>
      <c r="TE667" s="29"/>
      <c r="TF667" s="29"/>
      <c r="TG667" s="29"/>
      <c r="TH667" s="29"/>
      <c r="TI667" s="29"/>
      <c r="TJ667" s="29"/>
      <c r="TK667" s="29"/>
      <c r="TL667" s="29"/>
      <c r="TM667" s="29"/>
      <c r="TN667" s="29"/>
      <c r="TO667" s="29"/>
      <c r="TP667" s="29"/>
      <c r="TQ667" s="29"/>
      <c r="TR667" s="29"/>
      <c r="TS667" s="29"/>
      <c r="TT667" s="29"/>
      <c r="TU667" s="29"/>
      <c r="TV667" s="29"/>
      <c r="TW667" s="29"/>
      <c r="TX667" s="29"/>
      <c r="TY667" s="29"/>
      <c r="TZ667" s="29"/>
      <c r="UA667" s="29"/>
      <c r="UB667" s="29"/>
      <c r="UC667" s="29"/>
      <c r="UD667" s="29"/>
      <c r="UE667" s="29"/>
      <c r="UF667" s="29"/>
      <c r="UG667" s="29"/>
      <c r="UH667" s="29"/>
      <c r="UI667" s="29"/>
      <c r="UJ667" s="29"/>
      <c r="UK667" s="29"/>
      <c r="UL667" s="29"/>
      <c r="UM667" s="29"/>
      <c r="UN667" s="29"/>
      <c r="UO667" s="29"/>
      <c r="UP667" s="29"/>
      <c r="UQ667" s="29"/>
      <c r="UR667" s="29"/>
      <c r="US667" s="29"/>
      <c r="UT667" s="29"/>
      <c r="UU667" s="29"/>
      <c r="UV667" s="29"/>
      <c r="UW667" s="29"/>
      <c r="UX667" s="29"/>
      <c r="UY667" s="29"/>
      <c r="UZ667" s="29"/>
      <c r="VA667" s="29"/>
      <c r="VB667" s="29"/>
      <c r="VC667" s="29"/>
      <c r="VD667" s="29"/>
      <c r="VE667" s="29"/>
      <c r="VF667" s="29"/>
      <c r="VG667" s="29"/>
      <c r="VH667" s="29"/>
      <c r="VI667" s="29"/>
      <c r="VJ667" s="29"/>
      <c r="VK667" s="29"/>
      <c r="VL667" s="29"/>
      <c r="VM667" s="29"/>
      <c r="VN667" s="29"/>
      <c r="VO667" s="29"/>
      <c r="VP667" s="29"/>
      <c r="VQ667" s="29"/>
      <c r="VR667" s="29"/>
      <c r="VS667" s="29"/>
      <c r="VT667" s="29"/>
      <c r="VU667" s="29"/>
    </row>
    <row r="668" spans="1:593" s="30" customFormat="1" ht="15.75" hidden="1" customHeight="1" x14ac:dyDescent="0.2">
      <c r="A668" s="25" t="s">
        <v>103</v>
      </c>
      <c r="B668" s="41" t="s">
        <v>1650</v>
      </c>
      <c r="C668" s="26" t="s">
        <v>105</v>
      </c>
      <c r="D668" s="24" t="s">
        <v>1685</v>
      </c>
      <c r="E668" s="24" t="s">
        <v>701</v>
      </c>
      <c r="F668" s="31">
        <v>37134</v>
      </c>
      <c r="G668" s="24" t="s">
        <v>1571</v>
      </c>
      <c r="H668" s="24" t="s">
        <v>122</v>
      </c>
      <c r="I668" s="24">
        <v>4</v>
      </c>
      <c r="J668" s="24" t="s">
        <v>1572</v>
      </c>
      <c r="K668" s="24" t="s">
        <v>1573</v>
      </c>
      <c r="L668" s="27">
        <v>999739212</v>
      </c>
      <c r="M668" s="28" t="s">
        <v>112</v>
      </c>
      <c r="N668" s="28"/>
      <c r="O668" s="27"/>
      <c r="P668" s="27"/>
      <c r="Q668" s="33">
        <f t="shared" si="48"/>
        <v>0</v>
      </c>
      <c r="R668" s="34">
        <f t="shared" si="49"/>
        <v>32</v>
      </c>
      <c r="S668" s="28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7"/>
      <c r="BT668" s="27"/>
      <c r="BU668" s="27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  <c r="QN668" s="29"/>
      <c r="QO668" s="29"/>
      <c r="QP668" s="29"/>
      <c r="QQ668" s="29"/>
      <c r="QR668" s="29"/>
      <c r="QS668" s="29"/>
      <c r="QT668" s="29"/>
      <c r="QU668" s="29"/>
      <c r="QV668" s="29"/>
      <c r="QW668" s="29"/>
      <c r="QX668" s="29"/>
      <c r="QY668" s="29"/>
      <c r="QZ668" s="29"/>
      <c r="RA668" s="29"/>
      <c r="RB668" s="29"/>
      <c r="RC668" s="29"/>
      <c r="RD668" s="29"/>
      <c r="RE668" s="29"/>
      <c r="RF668" s="29"/>
      <c r="RG668" s="29"/>
      <c r="RH668" s="29"/>
      <c r="RI668" s="29"/>
      <c r="RJ668" s="29"/>
      <c r="RK668" s="29"/>
      <c r="RL668" s="29"/>
      <c r="RM668" s="29"/>
      <c r="RN668" s="29"/>
      <c r="RO668" s="29"/>
      <c r="RP668" s="29"/>
      <c r="RQ668" s="29"/>
      <c r="RR668" s="29"/>
      <c r="RS668" s="29"/>
      <c r="RT668" s="29"/>
      <c r="RU668" s="29"/>
      <c r="RV668" s="29"/>
      <c r="RW668" s="29"/>
      <c r="RX668" s="29"/>
      <c r="RY668" s="29"/>
      <c r="RZ668" s="29"/>
      <c r="SA668" s="29"/>
      <c r="SB668" s="29"/>
      <c r="SC668" s="29"/>
      <c r="SD668" s="29"/>
      <c r="SE668" s="29"/>
      <c r="SF668" s="29"/>
      <c r="SG668" s="29"/>
      <c r="SH668" s="29"/>
      <c r="SI668" s="29"/>
      <c r="SJ668" s="29"/>
      <c r="SK668" s="29"/>
      <c r="SL668" s="29"/>
      <c r="SM668" s="29"/>
      <c r="SN668" s="29"/>
      <c r="SO668" s="29"/>
      <c r="SP668" s="29"/>
      <c r="SQ668" s="29"/>
      <c r="SR668" s="29"/>
      <c r="SS668" s="29"/>
      <c r="ST668" s="29"/>
      <c r="SU668" s="29"/>
      <c r="SV668" s="29"/>
      <c r="SW668" s="29"/>
      <c r="SX668" s="29"/>
      <c r="SY668" s="29"/>
      <c r="SZ668" s="29"/>
      <c r="TA668" s="29"/>
      <c r="TB668" s="29"/>
      <c r="TC668" s="29"/>
      <c r="TD668" s="29"/>
      <c r="TE668" s="29"/>
      <c r="TF668" s="29"/>
      <c r="TG668" s="29"/>
      <c r="TH668" s="29"/>
      <c r="TI668" s="29"/>
      <c r="TJ668" s="29"/>
      <c r="TK668" s="29"/>
      <c r="TL668" s="29"/>
      <c r="TM668" s="29"/>
      <c r="TN668" s="29"/>
      <c r="TO668" s="29"/>
      <c r="TP668" s="29"/>
      <c r="TQ668" s="29"/>
      <c r="TR668" s="29"/>
      <c r="TS668" s="29"/>
      <c r="TT668" s="29"/>
      <c r="TU668" s="29"/>
      <c r="TV668" s="29"/>
      <c r="TW668" s="29"/>
      <c r="TX668" s="29"/>
      <c r="TY668" s="29"/>
      <c r="TZ668" s="29"/>
      <c r="UA668" s="29"/>
      <c r="UB668" s="29"/>
      <c r="UC668" s="29"/>
      <c r="UD668" s="29"/>
      <c r="UE668" s="29"/>
      <c r="UF668" s="29"/>
      <c r="UG668" s="29"/>
      <c r="UH668" s="29"/>
      <c r="UI668" s="29"/>
      <c r="UJ668" s="29"/>
      <c r="UK668" s="29"/>
      <c r="UL668" s="29"/>
      <c r="UM668" s="29"/>
      <c r="UN668" s="29"/>
      <c r="UO668" s="29"/>
      <c r="UP668" s="29"/>
      <c r="UQ668" s="29"/>
      <c r="UR668" s="29"/>
      <c r="US668" s="29"/>
      <c r="UT668" s="29"/>
      <c r="UU668" s="29"/>
      <c r="UV668" s="29"/>
      <c r="UW668" s="29"/>
      <c r="UX668" s="29"/>
      <c r="UY668" s="29"/>
      <c r="UZ668" s="29"/>
      <c r="VA668" s="29"/>
      <c r="VB668" s="29"/>
      <c r="VC668" s="29"/>
      <c r="VD668" s="29"/>
      <c r="VE668" s="29"/>
      <c r="VF668" s="29"/>
      <c r="VG668" s="29"/>
      <c r="VH668" s="29"/>
      <c r="VI668" s="29"/>
      <c r="VJ668" s="29"/>
      <c r="VK668" s="29"/>
      <c r="VL668" s="29"/>
      <c r="VM668" s="29"/>
      <c r="VN668" s="29"/>
      <c r="VO668" s="29"/>
      <c r="VP668" s="29"/>
      <c r="VQ668" s="29"/>
      <c r="VR668" s="29"/>
      <c r="VS668" s="29"/>
      <c r="VT668" s="29"/>
      <c r="VU668" s="29"/>
    </row>
    <row r="669" spans="1:593" s="30" customFormat="1" ht="15.75" hidden="1" customHeight="1" x14ac:dyDescent="0.2">
      <c r="A669" s="25" t="s">
        <v>103</v>
      </c>
      <c r="B669" s="41" t="s">
        <v>1650</v>
      </c>
      <c r="C669" s="26" t="s">
        <v>105</v>
      </c>
      <c r="D669" s="24" t="s">
        <v>1686</v>
      </c>
      <c r="E669" s="24" t="s">
        <v>1687</v>
      </c>
      <c r="F669" s="31">
        <v>36942</v>
      </c>
      <c r="G669" s="24" t="s">
        <v>1688</v>
      </c>
      <c r="H669" s="24" t="s">
        <v>122</v>
      </c>
      <c r="I669" s="24">
        <v>4</v>
      </c>
      <c r="J669" s="24" t="s">
        <v>151</v>
      </c>
      <c r="K669" s="24" t="s">
        <v>463</v>
      </c>
      <c r="L669" s="27">
        <v>999848965</v>
      </c>
      <c r="M669" s="28" t="s">
        <v>112</v>
      </c>
      <c r="N669" s="28"/>
      <c r="O669" s="27"/>
      <c r="P669" s="27"/>
      <c r="Q669" s="33">
        <f t="shared" si="48"/>
        <v>0</v>
      </c>
      <c r="R669" s="34">
        <f t="shared" si="49"/>
        <v>32</v>
      </c>
      <c r="S669" s="28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7"/>
      <c r="BT669" s="27"/>
      <c r="BU669" s="27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  <c r="QN669" s="29"/>
      <c r="QO669" s="29"/>
      <c r="QP669" s="29"/>
      <c r="QQ669" s="29"/>
      <c r="QR669" s="29"/>
      <c r="QS669" s="29"/>
      <c r="QT669" s="29"/>
      <c r="QU669" s="29"/>
      <c r="QV669" s="29"/>
      <c r="QW669" s="29"/>
      <c r="QX669" s="29"/>
      <c r="QY669" s="29"/>
      <c r="QZ669" s="29"/>
      <c r="RA669" s="29"/>
      <c r="RB669" s="29"/>
      <c r="RC669" s="29"/>
      <c r="RD669" s="29"/>
      <c r="RE669" s="29"/>
      <c r="RF669" s="29"/>
      <c r="RG669" s="29"/>
      <c r="RH669" s="29"/>
      <c r="RI669" s="29"/>
      <c r="RJ669" s="29"/>
      <c r="RK669" s="29"/>
      <c r="RL669" s="29"/>
      <c r="RM669" s="29"/>
      <c r="RN669" s="29"/>
      <c r="RO669" s="29"/>
      <c r="RP669" s="29"/>
      <c r="RQ669" s="29"/>
      <c r="RR669" s="29"/>
      <c r="RS669" s="29"/>
      <c r="RT669" s="29"/>
      <c r="RU669" s="29"/>
      <c r="RV669" s="29"/>
      <c r="RW669" s="29"/>
      <c r="RX669" s="29"/>
      <c r="RY669" s="29"/>
      <c r="RZ669" s="29"/>
      <c r="SA669" s="29"/>
      <c r="SB669" s="29"/>
      <c r="SC669" s="29"/>
      <c r="SD669" s="29"/>
      <c r="SE669" s="29"/>
      <c r="SF669" s="29"/>
      <c r="SG669" s="29"/>
      <c r="SH669" s="29"/>
      <c r="SI669" s="29"/>
      <c r="SJ669" s="29"/>
      <c r="SK669" s="29"/>
      <c r="SL669" s="29"/>
      <c r="SM669" s="29"/>
      <c r="SN669" s="29"/>
      <c r="SO669" s="29"/>
      <c r="SP669" s="29"/>
      <c r="SQ669" s="29"/>
      <c r="SR669" s="29"/>
      <c r="SS669" s="29"/>
      <c r="ST669" s="29"/>
      <c r="SU669" s="29"/>
      <c r="SV669" s="29"/>
      <c r="SW669" s="29"/>
      <c r="SX669" s="29"/>
      <c r="SY669" s="29"/>
      <c r="SZ669" s="29"/>
      <c r="TA669" s="29"/>
      <c r="TB669" s="29"/>
      <c r="TC669" s="29"/>
      <c r="TD669" s="29"/>
      <c r="TE669" s="29"/>
      <c r="TF669" s="29"/>
      <c r="TG669" s="29"/>
      <c r="TH669" s="29"/>
      <c r="TI669" s="29"/>
      <c r="TJ669" s="29"/>
      <c r="TK669" s="29"/>
      <c r="TL669" s="29"/>
      <c r="TM669" s="29"/>
      <c r="TN669" s="29"/>
      <c r="TO669" s="29"/>
      <c r="TP669" s="29"/>
      <c r="TQ669" s="29"/>
      <c r="TR669" s="29"/>
      <c r="TS669" s="29"/>
      <c r="TT669" s="29"/>
      <c r="TU669" s="29"/>
      <c r="TV669" s="29"/>
      <c r="TW669" s="29"/>
      <c r="TX669" s="29"/>
      <c r="TY669" s="29"/>
      <c r="TZ669" s="29"/>
      <c r="UA669" s="29"/>
      <c r="UB669" s="29"/>
      <c r="UC669" s="29"/>
      <c r="UD669" s="29"/>
      <c r="UE669" s="29"/>
      <c r="UF669" s="29"/>
      <c r="UG669" s="29"/>
      <c r="UH669" s="29"/>
      <c r="UI669" s="29"/>
      <c r="UJ669" s="29"/>
      <c r="UK669" s="29"/>
      <c r="UL669" s="29"/>
      <c r="UM669" s="29"/>
      <c r="UN669" s="29"/>
      <c r="UO669" s="29"/>
      <c r="UP669" s="29"/>
      <c r="UQ669" s="29"/>
      <c r="UR669" s="29"/>
      <c r="US669" s="29"/>
      <c r="UT669" s="29"/>
      <c r="UU669" s="29"/>
      <c r="UV669" s="29"/>
      <c r="UW669" s="29"/>
      <c r="UX669" s="29"/>
      <c r="UY669" s="29"/>
      <c r="UZ669" s="29"/>
      <c r="VA669" s="29"/>
      <c r="VB669" s="29"/>
      <c r="VC669" s="29"/>
      <c r="VD669" s="29"/>
      <c r="VE669" s="29"/>
      <c r="VF669" s="29"/>
      <c r="VG669" s="29"/>
      <c r="VH669" s="29"/>
      <c r="VI669" s="29"/>
      <c r="VJ669" s="29"/>
      <c r="VK669" s="29"/>
      <c r="VL669" s="29"/>
      <c r="VM669" s="29"/>
      <c r="VN669" s="29"/>
      <c r="VO669" s="29"/>
      <c r="VP669" s="29"/>
      <c r="VQ669" s="29"/>
      <c r="VR669" s="29"/>
      <c r="VS669" s="29"/>
      <c r="VT669" s="29"/>
      <c r="VU669" s="29"/>
    </row>
    <row r="670" spans="1:593" s="30" customFormat="1" ht="15.75" hidden="1" customHeight="1" x14ac:dyDescent="0.2">
      <c r="A670" s="25" t="s">
        <v>103</v>
      </c>
      <c r="B670" s="41" t="s">
        <v>1650</v>
      </c>
      <c r="C670" s="26" t="s">
        <v>105</v>
      </c>
      <c r="D670" s="24" t="s">
        <v>1689</v>
      </c>
      <c r="E670" s="24" t="s">
        <v>1690</v>
      </c>
      <c r="F670" s="24"/>
      <c r="G670" s="24" t="s">
        <v>1677</v>
      </c>
      <c r="H670" s="24" t="s">
        <v>415</v>
      </c>
      <c r="I670" s="24">
        <v>4</v>
      </c>
      <c r="J670" s="24" t="s">
        <v>1634</v>
      </c>
      <c r="K670" s="24" t="s">
        <v>1635</v>
      </c>
      <c r="L670" s="27">
        <v>999902719</v>
      </c>
      <c r="M670" s="28" t="s">
        <v>112</v>
      </c>
      <c r="N670" s="28"/>
      <c r="O670" s="27"/>
      <c r="P670" s="27"/>
      <c r="Q670" s="33">
        <f t="shared" si="48"/>
        <v>0</v>
      </c>
      <c r="R670" s="34">
        <f t="shared" si="49"/>
        <v>32</v>
      </c>
      <c r="S670" s="28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7"/>
      <c r="BT670" s="27"/>
      <c r="BU670" s="27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  <c r="QN670" s="29"/>
      <c r="QO670" s="29"/>
      <c r="QP670" s="29"/>
      <c r="QQ670" s="29"/>
      <c r="QR670" s="29"/>
      <c r="QS670" s="29"/>
      <c r="QT670" s="29"/>
      <c r="QU670" s="29"/>
      <c r="QV670" s="29"/>
      <c r="QW670" s="29"/>
      <c r="QX670" s="29"/>
      <c r="QY670" s="29"/>
      <c r="QZ670" s="29"/>
      <c r="RA670" s="29"/>
      <c r="RB670" s="29"/>
      <c r="RC670" s="29"/>
      <c r="RD670" s="29"/>
      <c r="RE670" s="29"/>
      <c r="RF670" s="29"/>
      <c r="RG670" s="29"/>
      <c r="RH670" s="29"/>
      <c r="RI670" s="29"/>
      <c r="RJ670" s="29"/>
      <c r="RK670" s="29"/>
      <c r="RL670" s="29"/>
      <c r="RM670" s="29"/>
      <c r="RN670" s="29"/>
      <c r="RO670" s="29"/>
      <c r="RP670" s="29"/>
      <c r="RQ670" s="29"/>
      <c r="RR670" s="29"/>
      <c r="RS670" s="29"/>
      <c r="RT670" s="29"/>
      <c r="RU670" s="29"/>
      <c r="RV670" s="29"/>
      <c r="RW670" s="29"/>
      <c r="RX670" s="29"/>
      <c r="RY670" s="29"/>
      <c r="RZ670" s="29"/>
      <c r="SA670" s="29"/>
      <c r="SB670" s="29"/>
      <c r="SC670" s="29"/>
      <c r="SD670" s="29"/>
      <c r="SE670" s="29"/>
      <c r="SF670" s="29"/>
      <c r="SG670" s="29"/>
      <c r="SH670" s="29"/>
      <c r="SI670" s="29"/>
      <c r="SJ670" s="29"/>
      <c r="SK670" s="29"/>
      <c r="SL670" s="29"/>
      <c r="SM670" s="29"/>
      <c r="SN670" s="29"/>
      <c r="SO670" s="29"/>
      <c r="SP670" s="29"/>
      <c r="SQ670" s="29"/>
      <c r="SR670" s="29"/>
      <c r="SS670" s="29"/>
      <c r="ST670" s="29"/>
      <c r="SU670" s="29"/>
      <c r="SV670" s="29"/>
      <c r="SW670" s="29"/>
      <c r="SX670" s="29"/>
      <c r="SY670" s="29"/>
      <c r="SZ670" s="29"/>
      <c r="TA670" s="29"/>
      <c r="TB670" s="29"/>
      <c r="TC670" s="29"/>
      <c r="TD670" s="29"/>
      <c r="TE670" s="29"/>
      <c r="TF670" s="29"/>
      <c r="TG670" s="29"/>
      <c r="TH670" s="29"/>
      <c r="TI670" s="29"/>
      <c r="TJ670" s="29"/>
      <c r="TK670" s="29"/>
      <c r="TL670" s="29"/>
      <c r="TM670" s="29"/>
      <c r="TN670" s="29"/>
      <c r="TO670" s="29"/>
      <c r="TP670" s="29"/>
      <c r="TQ670" s="29"/>
      <c r="TR670" s="29"/>
      <c r="TS670" s="29"/>
      <c r="TT670" s="29"/>
      <c r="TU670" s="29"/>
      <c r="TV670" s="29"/>
      <c r="TW670" s="29"/>
      <c r="TX670" s="29"/>
      <c r="TY670" s="29"/>
      <c r="TZ670" s="29"/>
      <c r="UA670" s="29"/>
      <c r="UB670" s="29"/>
      <c r="UC670" s="29"/>
      <c r="UD670" s="29"/>
      <c r="UE670" s="29"/>
      <c r="UF670" s="29"/>
      <c r="UG670" s="29"/>
      <c r="UH670" s="29"/>
      <c r="UI670" s="29"/>
      <c r="UJ670" s="29"/>
      <c r="UK670" s="29"/>
      <c r="UL670" s="29"/>
      <c r="UM670" s="29"/>
      <c r="UN670" s="29"/>
      <c r="UO670" s="29"/>
      <c r="UP670" s="29"/>
      <c r="UQ670" s="29"/>
      <c r="UR670" s="29"/>
      <c r="US670" s="29"/>
      <c r="UT670" s="29"/>
      <c r="UU670" s="29"/>
      <c r="UV670" s="29"/>
      <c r="UW670" s="29"/>
      <c r="UX670" s="29"/>
      <c r="UY670" s="29"/>
      <c r="UZ670" s="29"/>
      <c r="VA670" s="29"/>
      <c r="VB670" s="29"/>
      <c r="VC670" s="29"/>
      <c r="VD670" s="29"/>
      <c r="VE670" s="29"/>
      <c r="VF670" s="29"/>
      <c r="VG670" s="29"/>
      <c r="VH670" s="29"/>
      <c r="VI670" s="29"/>
      <c r="VJ670" s="29"/>
      <c r="VK670" s="29"/>
      <c r="VL670" s="29"/>
      <c r="VM670" s="29"/>
      <c r="VN670" s="29"/>
      <c r="VO670" s="29"/>
      <c r="VP670" s="29"/>
      <c r="VQ670" s="29"/>
      <c r="VR670" s="29"/>
      <c r="VS670" s="29"/>
      <c r="VT670" s="29"/>
      <c r="VU670" s="29"/>
    </row>
    <row r="671" spans="1:593" s="30" customFormat="1" ht="15.75" hidden="1" customHeight="1" x14ac:dyDescent="0.2">
      <c r="A671" s="25" t="s">
        <v>103</v>
      </c>
      <c r="B671" s="41" t="s">
        <v>1650</v>
      </c>
      <c r="C671" s="26" t="s">
        <v>105</v>
      </c>
      <c r="D671" s="24" t="s">
        <v>1195</v>
      </c>
      <c r="E671" s="24" t="s">
        <v>1691</v>
      </c>
      <c r="F671" s="24"/>
      <c r="G671" s="24" t="s">
        <v>1692</v>
      </c>
      <c r="H671" s="24" t="s">
        <v>1074</v>
      </c>
      <c r="I671" s="24">
        <v>3</v>
      </c>
      <c r="J671" s="24" t="s">
        <v>1693</v>
      </c>
      <c r="K671" s="24" t="s">
        <v>1694</v>
      </c>
      <c r="L671" s="27">
        <v>999749086</v>
      </c>
      <c r="M671" s="28" t="s">
        <v>112</v>
      </c>
      <c r="N671" s="28" t="b">
        <v>1</v>
      </c>
      <c r="O671" s="27"/>
      <c r="P671" s="27"/>
      <c r="Q671" s="33">
        <f t="shared" si="48"/>
        <v>0</v>
      </c>
      <c r="R671" s="34">
        <f t="shared" si="49"/>
        <v>32</v>
      </c>
      <c r="S671" s="28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7"/>
      <c r="BT671" s="27"/>
      <c r="BU671" s="27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</row>
    <row r="672" spans="1:593" s="30" customFormat="1" ht="15.75" hidden="1" customHeight="1" x14ac:dyDescent="0.2">
      <c r="A672" s="25" t="s">
        <v>103</v>
      </c>
      <c r="B672" s="41" t="s">
        <v>1650</v>
      </c>
      <c r="C672" s="26" t="s">
        <v>105</v>
      </c>
      <c r="D672" s="24" t="s">
        <v>1502</v>
      </c>
      <c r="E672" s="24" t="s">
        <v>1695</v>
      </c>
      <c r="F672" s="24"/>
      <c r="G672" s="24" t="s">
        <v>1696</v>
      </c>
      <c r="H672" s="24" t="s">
        <v>139</v>
      </c>
      <c r="I672" s="24">
        <v>8</v>
      </c>
      <c r="J672" s="24" t="s">
        <v>713</v>
      </c>
      <c r="K672" s="24"/>
      <c r="L672" s="27">
        <v>999875665</v>
      </c>
      <c r="M672" s="28" t="s">
        <v>112</v>
      </c>
      <c r="N672" s="28"/>
      <c r="O672" s="27"/>
      <c r="P672" s="27"/>
      <c r="Q672" s="33">
        <f t="shared" si="48"/>
        <v>0</v>
      </c>
      <c r="R672" s="34">
        <f t="shared" si="49"/>
        <v>32</v>
      </c>
      <c r="S672" s="28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7"/>
      <c r="BT672" s="27"/>
      <c r="BU672" s="27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</row>
    <row r="673" spans="1:593" s="30" customFormat="1" ht="15.75" hidden="1" customHeight="1" x14ac:dyDescent="0.2">
      <c r="A673" s="25" t="s">
        <v>103</v>
      </c>
      <c r="B673" s="41" t="s">
        <v>1650</v>
      </c>
      <c r="C673" s="26" t="s">
        <v>105</v>
      </c>
      <c r="D673" s="24" t="s">
        <v>1697</v>
      </c>
      <c r="E673" s="24" t="s">
        <v>1698</v>
      </c>
      <c r="F673" s="24"/>
      <c r="G673" s="24" t="s">
        <v>605</v>
      </c>
      <c r="H673" s="24" t="s">
        <v>606</v>
      </c>
      <c r="I673" s="24">
        <v>7</v>
      </c>
      <c r="J673" s="24" t="s">
        <v>1624</v>
      </c>
      <c r="K673" s="24" t="s">
        <v>1625</v>
      </c>
      <c r="L673" s="27">
        <v>999882696</v>
      </c>
      <c r="M673" s="28" t="s">
        <v>112</v>
      </c>
      <c r="N673" s="28"/>
      <c r="O673" s="27"/>
      <c r="P673" s="27"/>
      <c r="Q673" s="33">
        <f t="shared" si="48"/>
        <v>0</v>
      </c>
      <c r="R673" s="34">
        <f t="shared" si="49"/>
        <v>32</v>
      </c>
      <c r="S673" s="28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7"/>
      <c r="BT673" s="27"/>
      <c r="BU673" s="27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</row>
    <row r="674" spans="1:593" s="30" customFormat="1" ht="15.75" hidden="1" customHeight="1" x14ac:dyDescent="0.2">
      <c r="A674" s="25" t="s">
        <v>103</v>
      </c>
      <c r="B674" s="41" t="s">
        <v>1650</v>
      </c>
      <c r="C674" s="26" t="s">
        <v>105</v>
      </c>
      <c r="D674" s="24" t="s">
        <v>340</v>
      </c>
      <c r="E674" s="24" t="s">
        <v>1699</v>
      </c>
      <c r="F674" s="24"/>
      <c r="G674" s="24" t="s">
        <v>1700</v>
      </c>
      <c r="H674" s="24" t="s">
        <v>116</v>
      </c>
      <c r="I674" s="25">
        <v>2</v>
      </c>
      <c r="J674" s="24" t="s">
        <v>1701</v>
      </c>
      <c r="K674" s="24" t="s">
        <v>1702</v>
      </c>
      <c r="L674" s="27">
        <v>999028462</v>
      </c>
      <c r="M674" s="28" t="s">
        <v>112</v>
      </c>
      <c r="N674" s="28"/>
      <c r="O674" s="27"/>
      <c r="P674" s="27"/>
      <c r="Q674" s="33">
        <f t="shared" si="48"/>
        <v>0</v>
      </c>
      <c r="R674" s="34">
        <f t="shared" si="49"/>
        <v>32</v>
      </c>
      <c r="S674" s="28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7"/>
      <c r="BT674" s="27"/>
      <c r="BU674" s="27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</row>
    <row r="675" spans="1:593" s="30" customFormat="1" ht="15.75" hidden="1" customHeight="1" x14ac:dyDescent="0.2">
      <c r="A675" s="25" t="s">
        <v>103</v>
      </c>
      <c r="B675" s="41" t="s">
        <v>1650</v>
      </c>
      <c r="C675" s="26" t="s">
        <v>105</v>
      </c>
      <c r="D675" s="24" t="s">
        <v>1703</v>
      </c>
      <c r="E675" s="24" t="s">
        <v>1704</v>
      </c>
      <c r="F675" s="24"/>
      <c r="G675" s="24" t="s">
        <v>1705</v>
      </c>
      <c r="H675" s="24" t="s">
        <v>1122</v>
      </c>
      <c r="I675" s="24">
        <v>5</v>
      </c>
      <c r="J675" s="24" t="s">
        <v>1123</v>
      </c>
      <c r="K675" s="24" t="s">
        <v>1124</v>
      </c>
      <c r="L675" s="27">
        <v>999884979</v>
      </c>
      <c r="M675" s="28" t="s">
        <v>112</v>
      </c>
      <c r="N675" s="28"/>
      <c r="O675" s="27"/>
      <c r="P675" s="27"/>
      <c r="Q675" s="33">
        <f t="shared" si="48"/>
        <v>0</v>
      </c>
      <c r="R675" s="34">
        <f t="shared" si="49"/>
        <v>32</v>
      </c>
      <c r="S675" s="28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7"/>
      <c r="BT675" s="27"/>
      <c r="BU675" s="27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</row>
    <row r="676" spans="1:593" s="30" customFormat="1" ht="15.75" hidden="1" customHeight="1" x14ac:dyDescent="0.2">
      <c r="A676" s="25" t="s">
        <v>103</v>
      </c>
      <c r="B676" s="41" t="s">
        <v>1650</v>
      </c>
      <c r="C676" s="26" t="s">
        <v>105</v>
      </c>
      <c r="D676" s="24" t="s">
        <v>680</v>
      </c>
      <c r="E676" s="24" t="s">
        <v>1555</v>
      </c>
      <c r="F676" s="24"/>
      <c r="G676" s="24" t="s">
        <v>605</v>
      </c>
      <c r="H676" s="24" t="s">
        <v>606</v>
      </c>
      <c r="I676" s="24">
        <v>7</v>
      </c>
      <c r="J676" s="24" t="s">
        <v>607</v>
      </c>
      <c r="K676" s="24" t="s">
        <v>608</v>
      </c>
      <c r="L676" s="27">
        <v>999821534</v>
      </c>
      <c r="M676" s="28" t="s">
        <v>112</v>
      </c>
      <c r="N676" s="28"/>
      <c r="O676" s="27"/>
      <c r="P676" s="27"/>
      <c r="Q676" s="33">
        <f t="shared" si="48"/>
        <v>0</v>
      </c>
      <c r="R676" s="34">
        <f t="shared" si="49"/>
        <v>32</v>
      </c>
      <c r="S676" s="28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7"/>
      <c r="BT676" s="27"/>
      <c r="BU676" s="27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</row>
    <row r="677" spans="1:593" s="30" customFormat="1" ht="15.75" hidden="1" customHeight="1" x14ac:dyDescent="0.2">
      <c r="A677" s="25" t="s">
        <v>103</v>
      </c>
      <c r="B677" s="41" t="s">
        <v>1650</v>
      </c>
      <c r="C677" s="26" t="s">
        <v>105</v>
      </c>
      <c r="D677" s="24" t="s">
        <v>932</v>
      </c>
      <c r="E677" s="24" t="s">
        <v>1706</v>
      </c>
      <c r="F677" s="24"/>
      <c r="G677" s="24" t="s">
        <v>1707</v>
      </c>
      <c r="H677" s="24" t="s">
        <v>139</v>
      </c>
      <c r="I677" s="24">
        <v>8</v>
      </c>
      <c r="J677" s="24" t="s">
        <v>713</v>
      </c>
      <c r="K677" s="24" t="s">
        <v>1708</v>
      </c>
      <c r="L677" s="27">
        <v>999863944</v>
      </c>
      <c r="M677" s="28" t="s">
        <v>112</v>
      </c>
      <c r="N677" s="28"/>
      <c r="O677" s="27"/>
      <c r="P677" s="27"/>
      <c r="Q677" s="33">
        <f t="shared" si="48"/>
        <v>0</v>
      </c>
      <c r="R677" s="34">
        <f t="shared" si="49"/>
        <v>32</v>
      </c>
      <c r="S677" s="28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7"/>
      <c r="BT677" s="27"/>
      <c r="BU677" s="27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</row>
    <row r="678" spans="1:593" s="30" customFormat="1" ht="15.75" hidden="1" customHeight="1" x14ac:dyDescent="0.2">
      <c r="A678" s="25" t="s">
        <v>103</v>
      </c>
      <c r="B678" s="41" t="s">
        <v>1650</v>
      </c>
      <c r="C678" s="26" t="s">
        <v>105</v>
      </c>
      <c r="D678" s="24" t="s">
        <v>715</v>
      </c>
      <c r="E678" s="24" t="s">
        <v>1712</v>
      </c>
      <c r="F678" s="24"/>
      <c r="G678" s="24" t="s">
        <v>1713</v>
      </c>
      <c r="H678" s="24" t="s">
        <v>280</v>
      </c>
      <c r="I678" s="24">
        <v>6</v>
      </c>
      <c r="J678" s="24" t="s">
        <v>1714</v>
      </c>
      <c r="K678" s="24" t="s">
        <v>1715</v>
      </c>
      <c r="L678" s="27">
        <v>999874776</v>
      </c>
      <c r="M678" s="28" t="s">
        <v>112</v>
      </c>
      <c r="N678" s="28"/>
      <c r="O678" s="27"/>
      <c r="P678" s="27"/>
      <c r="Q678" s="33">
        <f t="shared" si="48"/>
        <v>0</v>
      </c>
      <c r="R678" s="34">
        <f t="shared" si="49"/>
        <v>32</v>
      </c>
      <c r="S678" s="28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7"/>
      <c r="BT678" s="27"/>
      <c r="BU678" s="27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</row>
    <row r="679" spans="1:593" s="30" customFormat="1" ht="15.75" hidden="1" customHeight="1" x14ac:dyDescent="0.2">
      <c r="Q679" s="37"/>
      <c r="R679" s="38"/>
      <c r="S679" s="28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7"/>
      <c r="BT679" s="27"/>
      <c r="BU679" s="27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  <c r="QN679" s="29"/>
      <c r="QO679" s="29"/>
      <c r="QP679" s="29"/>
      <c r="QQ679" s="29"/>
      <c r="QR679" s="29"/>
      <c r="QS679" s="29"/>
      <c r="QT679" s="29"/>
      <c r="QU679" s="29"/>
      <c r="QV679" s="29"/>
      <c r="QW679" s="29"/>
      <c r="QX679" s="29"/>
      <c r="QY679" s="29"/>
      <c r="QZ679" s="29"/>
      <c r="RA679" s="29"/>
      <c r="RB679" s="29"/>
      <c r="RC679" s="29"/>
      <c r="RD679" s="29"/>
      <c r="RE679" s="29"/>
      <c r="RF679" s="29"/>
      <c r="RG679" s="29"/>
      <c r="RH679" s="29"/>
      <c r="RI679" s="29"/>
      <c r="RJ679" s="29"/>
      <c r="RK679" s="29"/>
      <c r="RL679" s="29"/>
      <c r="RM679" s="29"/>
      <c r="RN679" s="29"/>
      <c r="RO679" s="29"/>
      <c r="RP679" s="29"/>
      <c r="RQ679" s="29"/>
      <c r="RR679" s="29"/>
      <c r="RS679" s="29"/>
      <c r="RT679" s="29"/>
      <c r="RU679" s="29"/>
      <c r="RV679" s="29"/>
      <c r="RW679" s="29"/>
      <c r="RX679" s="29"/>
      <c r="RY679" s="29"/>
      <c r="RZ679" s="29"/>
      <c r="SA679" s="29"/>
      <c r="SB679" s="29"/>
      <c r="SC679" s="29"/>
      <c r="SD679" s="29"/>
      <c r="SE679" s="29"/>
      <c r="SF679" s="29"/>
      <c r="SG679" s="29"/>
      <c r="SH679" s="29"/>
      <c r="SI679" s="29"/>
      <c r="SJ679" s="29"/>
      <c r="SK679" s="29"/>
      <c r="SL679" s="29"/>
      <c r="SM679" s="29"/>
      <c r="SN679" s="29"/>
      <c r="SO679" s="29"/>
      <c r="SP679" s="29"/>
      <c r="SQ679" s="29"/>
      <c r="SR679" s="29"/>
      <c r="SS679" s="29"/>
      <c r="ST679" s="29"/>
      <c r="SU679" s="29"/>
      <c r="SV679" s="29"/>
      <c r="SW679" s="29"/>
      <c r="SX679" s="29"/>
      <c r="SY679" s="29"/>
      <c r="SZ679" s="29"/>
      <c r="TA679" s="29"/>
      <c r="TB679" s="29"/>
      <c r="TC679" s="29"/>
      <c r="TD679" s="29"/>
      <c r="TE679" s="29"/>
      <c r="TF679" s="29"/>
      <c r="TG679" s="29"/>
      <c r="TH679" s="29"/>
      <c r="TI679" s="29"/>
      <c r="TJ679" s="29"/>
      <c r="TK679" s="29"/>
      <c r="TL679" s="29"/>
      <c r="TM679" s="29"/>
      <c r="TN679" s="29"/>
      <c r="TO679" s="29"/>
      <c r="TP679" s="29"/>
      <c r="TQ679" s="29"/>
      <c r="TR679" s="29"/>
      <c r="TS679" s="29"/>
      <c r="TT679" s="29"/>
      <c r="TU679" s="29"/>
      <c r="TV679" s="29"/>
      <c r="TW679" s="29"/>
      <c r="TX679" s="29"/>
      <c r="TY679" s="29"/>
      <c r="TZ679" s="29"/>
      <c r="UA679" s="29"/>
      <c r="UB679" s="29"/>
      <c r="UC679" s="29"/>
      <c r="UD679" s="29"/>
      <c r="UE679" s="29"/>
      <c r="UF679" s="29"/>
      <c r="UG679" s="29"/>
      <c r="UH679" s="29"/>
      <c r="UI679" s="29"/>
      <c r="UJ679" s="29"/>
      <c r="UK679" s="29"/>
      <c r="UL679" s="29"/>
      <c r="UM679" s="29"/>
      <c r="UN679" s="29"/>
      <c r="UO679" s="29"/>
      <c r="UP679" s="29"/>
      <c r="UQ679" s="29"/>
      <c r="UR679" s="29"/>
      <c r="US679" s="29"/>
      <c r="UT679" s="29"/>
      <c r="UU679" s="29"/>
      <c r="UV679" s="29"/>
      <c r="UW679" s="29"/>
      <c r="UX679" s="29"/>
      <c r="UY679" s="29"/>
      <c r="UZ679" s="29"/>
      <c r="VA679" s="29"/>
      <c r="VB679" s="29"/>
      <c r="VC679" s="29"/>
      <c r="VD679" s="29"/>
      <c r="VE679" s="29"/>
      <c r="VF679" s="29"/>
      <c r="VG679" s="29"/>
      <c r="VH679" s="29"/>
      <c r="VI679" s="29"/>
      <c r="VJ679" s="29"/>
      <c r="VK679" s="29"/>
      <c r="VL679" s="29"/>
      <c r="VM679" s="29"/>
      <c r="VN679" s="29"/>
      <c r="VO679" s="29"/>
      <c r="VP679" s="29"/>
      <c r="VQ679" s="29"/>
      <c r="VR679" s="29"/>
      <c r="VS679" s="29"/>
      <c r="VT679" s="29"/>
      <c r="VU679" s="29"/>
    </row>
    <row r="680" spans="1:593" s="30" customFormat="1" ht="15.75" customHeight="1" x14ac:dyDescent="0.2">
      <c r="A680" s="25"/>
      <c r="B680" s="41"/>
      <c r="C680" s="26"/>
      <c r="D680" s="24"/>
      <c r="E680" s="24"/>
      <c r="F680" s="31"/>
      <c r="G680" s="24"/>
      <c r="H680" s="24"/>
      <c r="I680" s="24"/>
      <c r="J680" s="24"/>
      <c r="K680" s="24"/>
      <c r="L680" s="27"/>
      <c r="M680" s="28"/>
      <c r="N680" s="28"/>
      <c r="O680" s="27"/>
      <c r="P680" s="27"/>
      <c r="Q680" s="33"/>
      <c r="R680" s="34"/>
      <c r="S680" s="28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7"/>
      <c r="BT680" s="27"/>
      <c r="BU680" s="27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</row>
    <row r="681" spans="1:593" s="30" customFormat="1" ht="16" x14ac:dyDescent="0.2">
      <c r="A681" s="25"/>
      <c r="B681" s="41"/>
      <c r="C681" s="26"/>
      <c r="D681" s="24"/>
      <c r="E681" s="24"/>
      <c r="F681" s="31"/>
      <c r="G681" s="24"/>
      <c r="H681" s="24"/>
      <c r="I681" s="24"/>
      <c r="J681" s="24"/>
      <c r="K681" s="24"/>
      <c r="L681" s="27"/>
      <c r="M681" s="28"/>
      <c r="N681" s="28"/>
      <c r="O681" s="27"/>
      <c r="P681" s="27"/>
      <c r="Q681" s="33"/>
      <c r="R681" s="34"/>
      <c r="BS681" s="56"/>
      <c r="BT681" s="56"/>
      <c r="BU681" s="56"/>
    </row>
  </sheetData>
  <sortState xmlns:xlrd2="http://schemas.microsoft.com/office/spreadsheetml/2017/richdata2" ref="A633:VU663">
    <sortCondition ref="R633:R663"/>
    <sortCondition ref="E633:E663"/>
  </sortState>
  <conditionalFormatting sqref="Q55:R56 Q632:R632 Q680:R681 Q71 Q82 Q480:Q487 Q6:Q10 Q582 Q462:R479 Q563:Q575 Q417 R416:R417 Q562:R562 Q127:R238 Q239:Q364 Q365:R415 Q418:R460 Q489:Q560">
    <cfRule type="cellIs" dxfId="13" priority="85" operator="equal">
      <formula>#REF!</formula>
    </cfRule>
  </conditionalFormatting>
  <conditionalFormatting sqref="Q576:Q586 R563:R586 R57:R66 R68:R78 Q72:Q78 Q67:R67 Q79:R81 R107:R126 R82:R105 R6:R54 R239:R364 R408 R480:R560 Q587:R631">
    <cfRule type="cellIs" dxfId="12" priority="71" operator="equal">
      <formula>#REF!</formula>
    </cfRule>
  </conditionalFormatting>
  <conditionalFormatting sqref="R582">
    <cfRule type="cellIs" dxfId="11" priority="69" operator="equal">
      <formula>#REF!</formula>
    </cfRule>
  </conditionalFormatting>
  <conditionalFormatting sqref="R633:R678">
    <cfRule type="cellIs" dxfId="10" priority="65" operator="equal">
      <formula>#REF!</formula>
    </cfRule>
  </conditionalFormatting>
  <conditionalFormatting sqref="R106">
    <cfRule type="cellIs" dxfId="9" priority="62" operator="equal">
      <formula>#REF!</formula>
    </cfRule>
  </conditionalFormatting>
  <conditionalFormatting sqref="Q488">
    <cfRule type="cellIs" dxfId="8" priority="57" operator="equal">
      <formula>#REF!</formula>
    </cfRule>
  </conditionalFormatting>
  <conditionalFormatting sqref="Q633:Q678">
    <cfRule type="cellIs" dxfId="7" priority="46" operator="equal">
      <formula>#REF!</formula>
    </cfRule>
  </conditionalFormatting>
  <conditionalFormatting sqref="Q11:Q54">
    <cfRule type="cellIs" dxfId="6" priority="43" operator="equal">
      <formula>#REF!</formula>
    </cfRule>
  </conditionalFormatting>
  <conditionalFormatting sqref="Q57:Q70">
    <cfRule type="cellIs" dxfId="5" priority="44" operator="equal">
      <formula>#REF!</formula>
    </cfRule>
  </conditionalFormatting>
  <conditionalFormatting sqref="Q83:Q126">
    <cfRule type="cellIs" dxfId="4" priority="40" operator="equal">
      <formula>#REF!</formula>
    </cfRule>
  </conditionalFormatting>
  <conditionalFormatting sqref="Q461">
    <cfRule type="cellIs" dxfId="3" priority="32" operator="equal">
      <formula>#REF!</formula>
    </cfRule>
  </conditionalFormatting>
  <conditionalFormatting sqref="R461">
    <cfRule type="cellIs" dxfId="2" priority="31" operator="equal">
      <formula>#REF!</formula>
    </cfRule>
  </conditionalFormatting>
  <conditionalFormatting sqref="Q416">
    <cfRule type="cellIs" dxfId="1" priority="11" operator="equal">
      <formula>#REF!</formula>
    </cfRule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05147-A3F9-451C-9E45-BCA0A1E2FD1C}">
  <dimension ref="A1:GC1196"/>
  <sheetViews>
    <sheetView tabSelected="1" zoomScale="80" zoomScaleNormal="80" workbookViewId="0">
      <pane xSplit="18" ySplit="5" topLeftCell="S6" activePane="bottomRight" state="frozen"/>
      <selection pane="topRight" activeCell="S1" sqref="S1"/>
      <selection pane="bottomLeft" activeCell="A6" sqref="A6"/>
      <selection pane="bottomRight" activeCell="E1114" sqref="E1114"/>
    </sheetView>
  </sheetViews>
  <sheetFormatPr baseColWidth="10" defaultColWidth="8.83203125" defaultRowHeight="15.75" customHeight="1" x14ac:dyDescent="0.2"/>
  <cols>
    <col min="1" max="1" width="15.33203125" style="13" customWidth="1"/>
    <col min="2" max="2" width="9.5" style="4" bestFit="1" customWidth="1"/>
    <col min="3" max="3" width="8.33203125" style="3" customWidth="1"/>
    <col min="4" max="4" width="17.5" style="15" bestFit="1" customWidth="1"/>
    <col min="5" max="5" width="20.83203125" style="15" bestFit="1" customWidth="1"/>
    <col min="6" max="6" width="12.6640625" style="31" hidden="1" customWidth="1"/>
    <col min="7" max="7" width="22.5" style="15" hidden="1" customWidth="1"/>
    <col min="8" max="8" width="5.6640625" style="15" hidden="1" customWidth="1"/>
    <col min="9" max="9" width="7.5" style="13" hidden="1" customWidth="1"/>
    <col min="10" max="10" width="63.5" style="15" hidden="1" customWidth="1"/>
    <col min="11" max="11" width="27.83203125" style="15" hidden="1" customWidth="1"/>
    <col min="12" max="12" width="13.83203125" style="9" hidden="1" customWidth="1"/>
    <col min="13" max="13" width="18.5" style="5" hidden="1" customWidth="1"/>
    <col min="14" max="14" width="12.6640625" style="5" hidden="1" customWidth="1"/>
    <col min="15" max="15" width="11.5" style="9" hidden="1" customWidth="1"/>
    <col min="16" max="16" width="5.33203125" style="9" customWidth="1"/>
    <col min="17" max="17" width="12.5" style="33" customWidth="1"/>
    <col min="18" max="18" width="7.33203125" style="34" customWidth="1"/>
    <col min="19" max="19" width="9" style="23" customWidth="1"/>
    <col min="20" max="20" width="13.83203125" style="9" customWidth="1"/>
    <col min="21" max="21" width="17.6640625" style="14" customWidth="1"/>
    <col min="22" max="22" width="15.83203125" style="14" customWidth="1"/>
    <col min="23" max="23" width="15.5" style="9" customWidth="1"/>
    <col min="24" max="24" width="14.6640625" style="14" customWidth="1"/>
    <col min="25" max="25" width="14.83203125" style="14" customWidth="1"/>
    <col min="26" max="26" width="14" style="14" customWidth="1"/>
    <col min="27" max="27" width="20.83203125" style="14" customWidth="1"/>
    <col min="28" max="28" width="17.1640625" style="14" customWidth="1"/>
    <col min="29" max="29" width="16.33203125" style="14" customWidth="1"/>
    <col min="30" max="30" width="18.6640625" style="14" customWidth="1"/>
    <col min="31" max="31" width="17.1640625" style="14" customWidth="1"/>
    <col min="32" max="32" width="12.83203125" style="14" customWidth="1"/>
    <col min="33" max="33" width="14.1640625" style="14" customWidth="1"/>
    <col min="34" max="34" width="13.6640625" style="14" customWidth="1"/>
    <col min="35" max="35" width="12.33203125" style="14" customWidth="1"/>
    <col min="36" max="36" width="12.5" style="14" customWidth="1"/>
    <col min="37" max="37" width="13.6640625" style="14" customWidth="1"/>
    <col min="38" max="39" width="18.83203125" style="14" customWidth="1"/>
    <col min="40" max="42" width="19" style="14" customWidth="1"/>
    <col min="43" max="43" width="13.5" style="14" customWidth="1"/>
    <col min="44" max="44" width="13.1640625" style="14" customWidth="1"/>
    <col min="45" max="49" width="14.1640625" style="14" customWidth="1"/>
    <col min="50" max="50" width="13.5" style="14" customWidth="1"/>
    <col min="51" max="52" width="12.6640625" style="14" customWidth="1"/>
    <col min="53" max="53" width="14" style="14" customWidth="1"/>
    <col min="54" max="54" width="13.83203125" style="14" customWidth="1"/>
    <col min="55" max="56" width="12.6640625" style="14" customWidth="1"/>
    <col min="57" max="59" width="18.83203125" style="14" customWidth="1"/>
    <col min="60" max="62" width="17.5" style="14" customWidth="1"/>
    <col min="63" max="63" width="10.5" style="14" customWidth="1"/>
    <col min="64" max="64" width="11.5" style="14" customWidth="1"/>
    <col min="65" max="66" width="15.33203125" style="14" customWidth="1"/>
    <col min="67" max="67" width="18.83203125" style="14" customWidth="1"/>
    <col min="68" max="70" width="14" style="14" customWidth="1"/>
    <col min="71" max="71" width="12.5" style="14" customWidth="1"/>
    <col min="72" max="72" width="10.6640625" style="14" customWidth="1"/>
    <col min="73" max="74" width="11.6640625" style="14" customWidth="1"/>
    <col min="75" max="75" width="19.6640625" style="14" customWidth="1"/>
    <col min="76" max="76" width="17" style="14" customWidth="1"/>
    <col min="77" max="77" width="18.83203125" style="14" customWidth="1"/>
    <col min="78" max="78" width="18.6640625" style="14" customWidth="1"/>
    <col min="79" max="79" width="18.83203125" style="14" customWidth="1"/>
    <col min="80" max="80" width="18.5" style="14" customWidth="1"/>
    <col min="81" max="81" width="12" style="14" customWidth="1"/>
    <col min="82" max="86" width="18.83203125" style="14" customWidth="1"/>
    <col min="87" max="88" width="12" style="14" customWidth="1"/>
    <col min="89" max="91" width="18.83203125" style="14" customWidth="1"/>
    <col min="92" max="92" width="16.1640625" style="14" customWidth="1"/>
    <col min="93" max="93" width="20.5" style="14" customWidth="1"/>
    <col min="94" max="98" width="14.33203125" style="14" customWidth="1"/>
    <col min="99" max="101" width="19.1640625" style="14" customWidth="1"/>
    <col min="102" max="102" width="12.6640625" style="14" customWidth="1"/>
    <col min="103" max="104" width="16" style="14" customWidth="1"/>
    <col min="105" max="105" width="11.83203125" style="14" customWidth="1"/>
    <col min="106" max="106" width="15.1640625" style="14" customWidth="1"/>
    <col min="107" max="107" width="15.33203125" style="14" customWidth="1"/>
    <col min="108" max="108" width="11.83203125" style="14" customWidth="1"/>
    <col min="109" max="109" width="11.6640625" style="14" customWidth="1"/>
    <col min="110" max="114" width="18.83203125" style="14" customWidth="1"/>
    <col min="115" max="115" width="17.83203125" style="14" bestFit="1" customWidth="1"/>
    <col min="116" max="116" width="18.83203125" style="14" bestFit="1" customWidth="1"/>
    <col min="117" max="117" width="11" style="14" bestFit="1" customWidth="1"/>
    <col min="118" max="118" width="17.5" style="14" bestFit="1" customWidth="1"/>
    <col min="119" max="120" width="11.83203125" style="14" bestFit="1" customWidth="1"/>
    <col min="121" max="121" width="12.33203125" style="14" bestFit="1" customWidth="1"/>
    <col min="122" max="122" width="14.5" style="14" bestFit="1" customWidth="1"/>
    <col min="123" max="123" width="18.33203125" style="14" bestFit="1" customWidth="1"/>
    <col min="124" max="124" width="12.33203125" style="14" bestFit="1" customWidth="1"/>
    <col min="125" max="125" width="13.6640625" style="14" bestFit="1" customWidth="1"/>
    <col min="126" max="185" width="9.1640625" style="14"/>
  </cols>
  <sheetData>
    <row r="1" spans="1:185" s="43" customFormat="1" ht="62.25" customHeight="1" x14ac:dyDescent="0.15">
      <c r="A1" s="15"/>
      <c r="E1" s="44"/>
      <c r="F1" s="24"/>
      <c r="L1" s="45"/>
      <c r="N1" s="46"/>
      <c r="O1" s="9"/>
      <c r="P1" s="9"/>
      <c r="Q1" s="8" t="s">
        <v>3654</v>
      </c>
      <c r="R1" s="8" t="s">
        <v>0</v>
      </c>
      <c r="S1" s="8"/>
      <c r="T1" s="8" t="s">
        <v>1</v>
      </c>
      <c r="U1" s="8" t="s">
        <v>2</v>
      </c>
      <c r="V1" s="6" t="s">
        <v>3</v>
      </c>
      <c r="W1" s="6" t="s">
        <v>4</v>
      </c>
      <c r="X1" s="8" t="s">
        <v>5</v>
      </c>
      <c r="Y1" s="8" t="s">
        <v>6</v>
      </c>
      <c r="Z1" s="8" t="s">
        <v>7</v>
      </c>
      <c r="AA1" s="32" t="s">
        <v>8</v>
      </c>
      <c r="AB1" s="8" t="s">
        <v>9</v>
      </c>
      <c r="AC1" s="6" t="s">
        <v>10</v>
      </c>
      <c r="AD1" s="8" t="s">
        <v>11</v>
      </c>
      <c r="AE1" s="8" t="s">
        <v>12</v>
      </c>
      <c r="AF1" s="8" t="s">
        <v>13</v>
      </c>
      <c r="AG1" s="8" t="s">
        <v>14</v>
      </c>
      <c r="AH1" s="8" t="s">
        <v>15</v>
      </c>
      <c r="AI1" s="8" t="s">
        <v>16</v>
      </c>
      <c r="AJ1" s="48" t="s">
        <v>17</v>
      </c>
      <c r="AK1" s="6" t="s">
        <v>18</v>
      </c>
      <c r="AL1" s="8" t="s">
        <v>19</v>
      </c>
      <c r="AM1" s="8" t="s">
        <v>20</v>
      </c>
      <c r="AN1" s="32" t="s">
        <v>21</v>
      </c>
      <c r="AO1" s="32" t="s">
        <v>22</v>
      </c>
      <c r="AP1" s="32" t="s">
        <v>23</v>
      </c>
      <c r="AQ1" s="32" t="s">
        <v>1716</v>
      </c>
      <c r="AR1" s="32" t="s">
        <v>24</v>
      </c>
      <c r="AS1" s="32" t="s">
        <v>1717</v>
      </c>
      <c r="AT1" s="32" t="s">
        <v>27</v>
      </c>
      <c r="AU1" s="32" t="s">
        <v>25</v>
      </c>
      <c r="AV1" s="32" t="s">
        <v>26</v>
      </c>
      <c r="AW1" s="32" t="s">
        <v>1718</v>
      </c>
      <c r="AX1" s="32" t="s">
        <v>28</v>
      </c>
      <c r="AY1" s="32" t="s">
        <v>38</v>
      </c>
      <c r="AZ1" s="32" t="s">
        <v>29</v>
      </c>
      <c r="BA1" s="32" t="s">
        <v>30</v>
      </c>
      <c r="BB1" s="32" t="s">
        <v>31</v>
      </c>
      <c r="BC1" s="32" t="s">
        <v>1719</v>
      </c>
      <c r="BD1" s="32" t="s">
        <v>1720</v>
      </c>
      <c r="BE1" s="32" t="s">
        <v>32</v>
      </c>
      <c r="BF1" s="32" t="s">
        <v>33</v>
      </c>
      <c r="BG1" s="32" t="s">
        <v>34</v>
      </c>
      <c r="BH1" s="32" t="s">
        <v>35</v>
      </c>
      <c r="BI1" s="32" t="s">
        <v>36</v>
      </c>
      <c r="BJ1" s="32" t="s">
        <v>37</v>
      </c>
      <c r="BK1" s="32" t="s">
        <v>39</v>
      </c>
      <c r="BL1" s="32" t="s">
        <v>40</v>
      </c>
      <c r="BM1" s="32" t="s">
        <v>41</v>
      </c>
      <c r="BN1" s="32" t="s">
        <v>44</v>
      </c>
      <c r="BO1" s="32" t="s">
        <v>42</v>
      </c>
      <c r="BP1" s="32" t="s">
        <v>43</v>
      </c>
      <c r="BQ1" s="32" t="s">
        <v>45</v>
      </c>
      <c r="BR1" s="32" t="s">
        <v>46</v>
      </c>
      <c r="BS1" s="32" t="s">
        <v>47</v>
      </c>
      <c r="BT1" s="32" t="s">
        <v>1721</v>
      </c>
      <c r="BU1" s="32" t="s">
        <v>1722</v>
      </c>
      <c r="BV1" s="32" t="s">
        <v>51</v>
      </c>
      <c r="BW1" s="32" t="s">
        <v>48</v>
      </c>
      <c r="BX1" s="32" t="s">
        <v>49</v>
      </c>
      <c r="BY1" s="32" t="s">
        <v>50</v>
      </c>
      <c r="BZ1" s="32" t="s">
        <v>52</v>
      </c>
      <c r="CA1" s="32" t="s">
        <v>53</v>
      </c>
      <c r="CB1" s="32" t="s">
        <v>54</v>
      </c>
      <c r="CC1" s="32" t="s">
        <v>55</v>
      </c>
      <c r="CD1" s="32" t="s">
        <v>56</v>
      </c>
      <c r="CE1" s="32" t="s">
        <v>57</v>
      </c>
      <c r="CF1" s="8" t="s">
        <v>3635</v>
      </c>
      <c r="CG1" s="8" t="s">
        <v>3636</v>
      </c>
      <c r="CH1" s="8" t="s">
        <v>58</v>
      </c>
      <c r="CI1" s="8" t="s">
        <v>59</v>
      </c>
      <c r="CJ1" s="8" t="s">
        <v>60</v>
      </c>
      <c r="CK1" s="8" t="s">
        <v>61</v>
      </c>
      <c r="CL1" s="8" t="s">
        <v>62</v>
      </c>
      <c r="CM1" s="8" t="s">
        <v>3637</v>
      </c>
      <c r="CN1" s="8" t="s">
        <v>63</v>
      </c>
      <c r="CO1" s="8" t="s">
        <v>64</v>
      </c>
      <c r="CP1" s="8" t="s">
        <v>65</v>
      </c>
      <c r="CQ1" s="8" t="s">
        <v>3638</v>
      </c>
      <c r="CR1" s="8" t="s">
        <v>3639</v>
      </c>
      <c r="CS1" s="8" t="s">
        <v>3752</v>
      </c>
      <c r="CT1" s="8" t="s">
        <v>3797</v>
      </c>
      <c r="CU1" s="8" t="s">
        <v>66</v>
      </c>
      <c r="CV1" s="8" t="s">
        <v>67</v>
      </c>
      <c r="CW1" s="8" t="s">
        <v>68</v>
      </c>
      <c r="CX1" s="8" t="s">
        <v>69</v>
      </c>
      <c r="CY1" s="8" t="s">
        <v>3640</v>
      </c>
      <c r="CZ1" s="8" t="s">
        <v>3796</v>
      </c>
      <c r="DA1" s="8" t="s">
        <v>70</v>
      </c>
      <c r="DB1" s="8" t="s">
        <v>3641</v>
      </c>
      <c r="DC1" s="8" t="s">
        <v>3642</v>
      </c>
      <c r="DD1" s="8" t="s">
        <v>71</v>
      </c>
      <c r="DE1" s="8" t="s">
        <v>3643</v>
      </c>
      <c r="DF1" s="8" t="s">
        <v>3753</v>
      </c>
      <c r="DG1" s="8" t="s">
        <v>3754</v>
      </c>
      <c r="DH1" s="8" t="s">
        <v>3755</v>
      </c>
      <c r="DI1" s="8" t="s">
        <v>3756</v>
      </c>
      <c r="DJ1" s="8" t="s">
        <v>3757</v>
      </c>
      <c r="DK1" s="8" t="s">
        <v>3798</v>
      </c>
      <c r="DL1" s="8" t="s">
        <v>3799</v>
      </c>
      <c r="DM1" s="8" t="s">
        <v>3800</v>
      </c>
      <c r="DN1" s="8" t="s">
        <v>3801</v>
      </c>
      <c r="DO1" s="8" t="s">
        <v>3802</v>
      </c>
      <c r="DP1" s="8" t="s">
        <v>3803</v>
      </c>
      <c r="DQ1" s="8" t="s">
        <v>3804</v>
      </c>
      <c r="DR1" s="8" t="s">
        <v>3805</v>
      </c>
      <c r="DS1" s="8" t="s">
        <v>3806</v>
      </c>
      <c r="DT1" s="8" t="s">
        <v>3807</v>
      </c>
      <c r="DU1" s="8" t="s">
        <v>3794</v>
      </c>
    </row>
    <row r="2" spans="1:185" s="12" customFormat="1" ht="15.75" customHeight="1" x14ac:dyDescent="0.2">
      <c r="A2" s="22"/>
      <c r="L2" s="18"/>
      <c r="N2" s="20"/>
      <c r="O2" s="19"/>
      <c r="P2" s="19"/>
      <c r="Q2" s="11"/>
      <c r="R2" s="11"/>
      <c r="S2" s="11"/>
      <c r="T2" s="11">
        <v>43387</v>
      </c>
      <c r="U2" s="11">
        <v>43387</v>
      </c>
      <c r="V2" s="11">
        <v>43393</v>
      </c>
      <c r="W2" s="11">
        <v>43394</v>
      </c>
      <c r="X2" s="11">
        <v>43393</v>
      </c>
      <c r="Y2" s="11">
        <v>43394</v>
      </c>
      <c r="Z2" s="11">
        <v>43394</v>
      </c>
      <c r="AA2" s="2">
        <v>43394</v>
      </c>
      <c r="AB2" s="11">
        <v>43400</v>
      </c>
      <c r="AC2" s="7">
        <v>43408</v>
      </c>
      <c r="AD2" s="7">
        <v>43405</v>
      </c>
      <c r="AE2" s="7">
        <v>43415</v>
      </c>
      <c r="AF2" s="7">
        <v>43415</v>
      </c>
      <c r="AG2" s="7">
        <v>43421</v>
      </c>
      <c r="AH2" s="7">
        <v>43422</v>
      </c>
      <c r="AI2" s="7">
        <v>43427</v>
      </c>
      <c r="AJ2" s="7">
        <v>43427</v>
      </c>
      <c r="AK2" s="7">
        <v>43429</v>
      </c>
      <c r="AL2" s="7">
        <v>43435</v>
      </c>
      <c r="AM2" s="7">
        <v>43438</v>
      </c>
      <c r="AN2" s="2">
        <v>43452</v>
      </c>
      <c r="AO2" s="2">
        <v>43498</v>
      </c>
      <c r="AP2" s="2">
        <v>43499</v>
      </c>
      <c r="AQ2" s="2">
        <v>43499</v>
      </c>
      <c r="AR2" s="2">
        <v>43499</v>
      </c>
      <c r="AS2" s="2">
        <v>43499</v>
      </c>
      <c r="AT2" s="2">
        <v>43505</v>
      </c>
      <c r="AU2" s="2">
        <v>43505</v>
      </c>
      <c r="AV2" s="2">
        <v>43505</v>
      </c>
      <c r="AW2" s="2">
        <v>43506</v>
      </c>
      <c r="AX2" s="2">
        <v>43508</v>
      </c>
      <c r="AY2" s="2">
        <v>43512</v>
      </c>
      <c r="AZ2" s="2">
        <v>43512</v>
      </c>
      <c r="BA2" s="2">
        <v>43512</v>
      </c>
      <c r="BB2" s="2">
        <v>43512</v>
      </c>
      <c r="BC2" s="2">
        <v>43513</v>
      </c>
      <c r="BD2" s="2">
        <v>43513</v>
      </c>
      <c r="BE2" s="2">
        <v>43513</v>
      </c>
      <c r="BF2" s="2">
        <v>43519</v>
      </c>
      <c r="BG2" s="2">
        <v>43519</v>
      </c>
      <c r="BH2" s="2">
        <v>43519</v>
      </c>
      <c r="BI2" s="2">
        <v>43519</v>
      </c>
      <c r="BJ2" s="2">
        <v>43520</v>
      </c>
      <c r="BK2" s="2">
        <v>43527</v>
      </c>
      <c r="BL2" s="2"/>
      <c r="BM2" s="2">
        <v>43531</v>
      </c>
      <c r="BN2" s="2">
        <v>43533</v>
      </c>
      <c r="BO2" s="2">
        <v>43533</v>
      </c>
      <c r="BP2" s="2">
        <v>43533</v>
      </c>
      <c r="BQ2" s="2">
        <v>43533</v>
      </c>
      <c r="BR2" s="2">
        <v>43533</v>
      </c>
      <c r="BS2" s="2">
        <v>43534</v>
      </c>
      <c r="BT2" s="2"/>
      <c r="BU2" s="2">
        <v>43531</v>
      </c>
      <c r="BV2" s="2">
        <v>43540</v>
      </c>
      <c r="BW2" s="2">
        <v>43540</v>
      </c>
      <c r="BX2" s="2"/>
      <c r="BY2" s="2">
        <v>43540</v>
      </c>
      <c r="BZ2" s="2">
        <v>43541</v>
      </c>
      <c r="CA2" s="2">
        <v>43541</v>
      </c>
      <c r="CB2" s="2">
        <v>43547</v>
      </c>
      <c r="CC2" s="2">
        <v>43547</v>
      </c>
      <c r="CD2" s="2">
        <v>43547</v>
      </c>
      <c r="CE2" s="2">
        <v>43547</v>
      </c>
      <c r="CF2" s="11">
        <v>43547</v>
      </c>
      <c r="CG2" s="11">
        <v>43547</v>
      </c>
      <c r="CH2" s="11">
        <v>43553</v>
      </c>
      <c r="CI2" s="11">
        <v>43554</v>
      </c>
      <c r="CJ2" s="11">
        <v>43554</v>
      </c>
      <c r="CK2" s="11">
        <v>43554</v>
      </c>
      <c r="CL2" s="11">
        <v>43554</v>
      </c>
      <c r="CM2" s="11">
        <v>43554</v>
      </c>
      <c r="CN2" s="11">
        <v>43555</v>
      </c>
      <c r="CO2" s="11">
        <v>43555</v>
      </c>
      <c r="CP2" s="11">
        <v>43561</v>
      </c>
      <c r="CQ2" s="11">
        <v>43561</v>
      </c>
      <c r="CR2" s="11">
        <v>43561</v>
      </c>
      <c r="CS2" s="11">
        <v>43561</v>
      </c>
      <c r="CT2" s="11">
        <v>43561</v>
      </c>
      <c r="CU2" s="11">
        <v>43562</v>
      </c>
      <c r="CV2" s="11">
        <v>43568</v>
      </c>
      <c r="CW2" s="11">
        <v>43568</v>
      </c>
      <c r="CX2" s="11">
        <v>43568</v>
      </c>
      <c r="CY2" s="11">
        <v>43568</v>
      </c>
      <c r="CZ2" s="11">
        <v>43568</v>
      </c>
      <c r="DA2" s="11">
        <v>43569</v>
      </c>
      <c r="DB2" s="11">
        <v>43575</v>
      </c>
      <c r="DC2" s="11">
        <v>43575</v>
      </c>
      <c r="DD2" s="11">
        <v>43576</v>
      </c>
      <c r="DE2" s="11">
        <v>43582</v>
      </c>
      <c r="DF2" s="11">
        <v>43582</v>
      </c>
      <c r="DG2" s="11">
        <v>43582</v>
      </c>
      <c r="DH2" s="11">
        <v>43582</v>
      </c>
      <c r="DI2" s="11">
        <v>43582</v>
      </c>
      <c r="DJ2" s="11">
        <v>43582</v>
      </c>
      <c r="DK2" s="11">
        <v>43588</v>
      </c>
      <c r="DL2" s="11">
        <v>43589</v>
      </c>
      <c r="DM2" s="11">
        <v>43589</v>
      </c>
      <c r="DN2" s="11">
        <v>43589</v>
      </c>
      <c r="DO2" s="11">
        <v>43589</v>
      </c>
      <c r="DP2" s="11">
        <v>43589</v>
      </c>
      <c r="DQ2" s="11">
        <v>43596</v>
      </c>
      <c r="DR2" s="11">
        <v>43596</v>
      </c>
      <c r="DS2" s="11">
        <v>43596</v>
      </c>
      <c r="DT2" s="11">
        <v>43596</v>
      </c>
      <c r="DU2" s="11">
        <v>43604</v>
      </c>
    </row>
    <row r="3" spans="1:185" ht="15.75" customHeight="1" x14ac:dyDescent="0.2">
      <c r="B3"/>
      <c r="C3"/>
      <c r="D3"/>
      <c r="E3"/>
      <c r="F3" s="25"/>
      <c r="G3"/>
      <c r="H3"/>
      <c r="I3"/>
      <c r="J3"/>
      <c r="K3"/>
      <c r="L3" s="16"/>
      <c r="M3"/>
      <c r="O3" s="14"/>
      <c r="P3" s="14"/>
      <c r="Q3" s="10"/>
      <c r="R3" s="10"/>
      <c r="S3" s="10"/>
      <c r="T3" s="10" t="s">
        <v>72</v>
      </c>
      <c r="U3" s="10" t="s">
        <v>72</v>
      </c>
      <c r="V3" s="10" t="s">
        <v>73</v>
      </c>
      <c r="W3" s="10" t="s">
        <v>72</v>
      </c>
      <c r="X3" s="10" t="s">
        <v>72</v>
      </c>
      <c r="Y3" s="10" t="s">
        <v>72</v>
      </c>
      <c r="Z3" s="10" t="s">
        <v>72</v>
      </c>
      <c r="AA3" s="1" t="s">
        <v>73</v>
      </c>
      <c r="AB3" s="10" t="s">
        <v>73</v>
      </c>
      <c r="AC3" s="6" t="s">
        <v>72</v>
      </c>
      <c r="AD3" s="6" t="s">
        <v>74</v>
      </c>
      <c r="AE3" s="6" t="s">
        <v>72</v>
      </c>
      <c r="AF3" s="6" t="s">
        <v>72</v>
      </c>
      <c r="AG3" s="6" t="s">
        <v>73</v>
      </c>
      <c r="AH3" s="6" t="s">
        <v>72</v>
      </c>
      <c r="AI3" s="6" t="s">
        <v>72</v>
      </c>
      <c r="AJ3" s="6" t="s">
        <v>72</v>
      </c>
      <c r="AK3" s="6" t="s">
        <v>72</v>
      </c>
      <c r="AL3" s="6" t="s">
        <v>73</v>
      </c>
      <c r="AM3" s="6" t="s">
        <v>72</v>
      </c>
      <c r="AN3" s="1" t="s">
        <v>73</v>
      </c>
      <c r="AO3" s="1" t="s">
        <v>73</v>
      </c>
      <c r="AP3" s="1" t="s">
        <v>73</v>
      </c>
      <c r="AQ3" s="1" t="s">
        <v>72</v>
      </c>
      <c r="AR3" s="1" t="s">
        <v>72</v>
      </c>
      <c r="AS3" s="1"/>
      <c r="AT3" s="1" t="s">
        <v>73</v>
      </c>
      <c r="AU3" s="1" t="s">
        <v>75</v>
      </c>
      <c r="AV3" s="1" t="s">
        <v>75</v>
      </c>
      <c r="AW3" s="1" t="s">
        <v>72</v>
      </c>
      <c r="AX3" s="1" t="s">
        <v>72</v>
      </c>
      <c r="AY3" s="1" t="s">
        <v>72</v>
      </c>
      <c r="AZ3" s="1" t="s">
        <v>73</v>
      </c>
      <c r="BA3" s="1" t="s">
        <v>73</v>
      </c>
      <c r="BB3" s="1" t="s">
        <v>73</v>
      </c>
      <c r="BC3" s="1" t="s">
        <v>72</v>
      </c>
      <c r="BD3" s="1" t="s">
        <v>72</v>
      </c>
      <c r="BE3" s="1" t="s">
        <v>73</v>
      </c>
      <c r="BF3" s="1" t="s">
        <v>73</v>
      </c>
      <c r="BG3" s="1" t="s">
        <v>73</v>
      </c>
      <c r="BH3" s="1" t="s">
        <v>73</v>
      </c>
      <c r="BI3" s="1" t="s">
        <v>73</v>
      </c>
      <c r="BJ3" s="1" t="s">
        <v>73</v>
      </c>
      <c r="BK3" s="1" t="s">
        <v>72</v>
      </c>
      <c r="BL3" s="1"/>
      <c r="BM3" s="1" t="s">
        <v>72</v>
      </c>
      <c r="BN3" s="1" t="s">
        <v>75</v>
      </c>
      <c r="BO3" s="1" t="s">
        <v>75</v>
      </c>
      <c r="BP3" s="1" t="s">
        <v>75</v>
      </c>
      <c r="BQ3" s="1" t="s">
        <v>72</v>
      </c>
      <c r="BR3" s="1" t="s">
        <v>75</v>
      </c>
      <c r="BS3" s="1" t="s">
        <v>72</v>
      </c>
      <c r="BT3" s="1"/>
      <c r="BU3" s="1" t="s">
        <v>72</v>
      </c>
      <c r="BV3" s="1" t="s">
        <v>72</v>
      </c>
      <c r="BW3" s="1" t="s">
        <v>73</v>
      </c>
      <c r="BX3" s="1"/>
      <c r="BY3" s="1" t="s">
        <v>73</v>
      </c>
      <c r="BZ3" s="1" t="s">
        <v>73</v>
      </c>
      <c r="CA3" s="1" t="s">
        <v>73</v>
      </c>
      <c r="CB3" s="1" t="s">
        <v>73</v>
      </c>
      <c r="CC3" s="1"/>
      <c r="CD3" s="1" t="s">
        <v>73</v>
      </c>
      <c r="CE3" s="1"/>
      <c r="CF3" s="10" t="s">
        <v>73</v>
      </c>
      <c r="CG3" s="10" t="s">
        <v>73</v>
      </c>
      <c r="CH3" s="10" t="s">
        <v>73</v>
      </c>
      <c r="CI3" s="10" t="s">
        <v>73</v>
      </c>
      <c r="CJ3" s="10" t="s">
        <v>73</v>
      </c>
      <c r="CK3" s="10"/>
      <c r="CL3" s="10"/>
      <c r="CM3" s="10" t="s">
        <v>73</v>
      </c>
      <c r="CN3" s="10" t="s">
        <v>72</v>
      </c>
      <c r="CO3" s="10"/>
      <c r="CP3" s="10" t="s">
        <v>72</v>
      </c>
      <c r="CQ3" s="10" t="s">
        <v>73</v>
      </c>
      <c r="CR3" s="10" t="s">
        <v>73</v>
      </c>
      <c r="CS3" s="10" t="s">
        <v>73</v>
      </c>
      <c r="CT3" s="10" t="s">
        <v>73</v>
      </c>
      <c r="CU3" s="10" t="s">
        <v>73</v>
      </c>
      <c r="CV3" s="10" t="s">
        <v>73</v>
      </c>
      <c r="CW3" s="10" t="s">
        <v>73</v>
      </c>
      <c r="CX3" s="10" t="s">
        <v>72</v>
      </c>
      <c r="CY3" s="10" t="s">
        <v>73</v>
      </c>
      <c r="CZ3" s="10" t="s">
        <v>73</v>
      </c>
      <c r="DA3" s="10" t="s">
        <v>72</v>
      </c>
      <c r="DB3" s="10" t="s">
        <v>73</v>
      </c>
      <c r="DC3" s="10" t="s">
        <v>73</v>
      </c>
      <c r="DD3" s="10" t="s">
        <v>72</v>
      </c>
      <c r="DE3" s="10" t="s">
        <v>73</v>
      </c>
      <c r="DF3" s="10" t="s">
        <v>73</v>
      </c>
      <c r="DG3" s="10" t="s">
        <v>73</v>
      </c>
      <c r="DH3" s="10" t="s">
        <v>73</v>
      </c>
      <c r="DI3" s="10" t="s">
        <v>73</v>
      </c>
      <c r="DJ3" s="10" t="s">
        <v>73</v>
      </c>
      <c r="DK3" s="10" t="s">
        <v>73</v>
      </c>
      <c r="DL3" s="10" t="s">
        <v>73</v>
      </c>
      <c r="DM3" s="10" t="s">
        <v>73</v>
      </c>
      <c r="DN3" s="10" t="s">
        <v>73</v>
      </c>
      <c r="DO3" s="10" t="s">
        <v>73</v>
      </c>
      <c r="DP3" s="10" t="s">
        <v>73</v>
      </c>
      <c r="DQ3" s="10" t="s">
        <v>73</v>
      </c>
      <c r="DR3" s="10" t="s">
        <v>73</v>
      </c>
      <c r="DS3" s="10" t="s">
        <v>73</v>
      </c>
      <c r="DT3" s="10" t="s">
        <v>73</v>
      </c>
      <c r="DU3" s="10" t="s">
        <v>72</v>
      </c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</row>
    <row r="4" spans="1:185" ht="15.75" customHeight="1" x14ac:dyDescent="0.2">
      <c r="B4"/>
      <c r="C4"/>
      <c r="D4"/>
      <c r="E4"/>
      <c r="F4" s="25"/>
      <c r="G4"/>
      <c r="H4"/>
      <c r="I4"/>
      <c r="J4"/>
      <c r="K4"/>
      <c r="L4" s="16"/>
      <c r="M4"/>
      <c r="O4" s="14"/>
      <c r="P4" s="14"/>
      <c r="Q4" s="10"/>
      <c r="R4" s="10"/>
      <c r="S4" s="10"/>
      <c r="T4" s="10" t="s">
        <v>76</v>
      </c>
      <c r="U4" s="10" t="s">
        <v>77</v>
      </c>
      <c r="V4" s="10" t="s">
        <v>78</v>
      </c>
      <c r="W4" s="10" t="s">
        <v>79</v>
      </c>
      <c r="X4" s="10" t="s">
        <v>80</v>
      </c>
      <c r="Y4" s="10" t="s">
        <v>79</v>
      </c>
      <c r="Z4" s="10" t="s">
        <v>79</v>
      </c>
      <c r="AA4" s="1" t="s">
        <v>81</v>
      </c>
      <c r="AB4" s="10" t="s">
        <v>81</v>
      </c>
      <c r="AC4" s="6" t="s">
        <v>80</v>
      </c>
      <c r="AD4" s="6" t="s">
        <v>81</v>
      </c>
      <c r="AE4" s="6" t="s">
        <v>81</v>
      </c>
      <c r="AF4" s="6" t="s">
        <v>80</v>
      </c>
      <c r="AG4" s="6" t="s">
        <v>76</v>
      </c>
      <c r="AH4" s="6" t="s">
        <v>82</v>
      </c>
      <c r="AI4" s="6" t="s">
        <v>83</v>
      </c>
      <c r="AJ4" s="6" t="s">
        <v>83</v>
      </c>
      <c r="AK4" s="6" t="s">
        <v>80</v>
      </c>
      <c r="AL4" s="6" t="s">
        <v>78</v>
      </c>
      <c r="AM4" s="6" t="s">
        <v>80</v>
      </c>
      <c r="AN4" s="1" t="s">
        <v>81</v>
      </c>
      <c r="AO4" s="1" t="s">
        <v>81</v>
      </c>
      <c r="AP4" s="1" t="s">
        <v>84</v>
      </c>
      <c r="AQ4" s="1" t="s">
        <v>80</v>
      </c>
      <c r="AR4" s="1" t="s">
        <v>80</v>
      </c>
      <c r="AS4" s="1"/>
      <c r="AT4" s="1" t="s">
        <v>76</v>
      </c>
      <c r="AU4" s="1" t="s">
        <v>84</v>
      </c>
      <c r="AV4" s="1" t="s">
        <v>84</v>
      </c>
      <c r="AW4" s="1" t="s">
        <v>80</v>
      </c>
      <c r="AX4" s="1" t="s">
        <v>82</v>
      </c>
      <c r="AY4" s="1" t="s">
        <v>80</v>
      </c>
      <c r="AZ4" s="1" t="s">
        <v>76</v>
      </c>
      <c r="BA4" s="1" t="s">
        <v>76</v>
      </c>
      <c r="BB4" s="1" t="s">
        <v>76</v>
      </c>
      <c r="BC4" s="1" t="s">
        <v>80</v>
      </c>
      <c r="BD4" s="1" t="s">
        <v>80</v>
      </c>
      <c r="BE4" s="1" t="s">
        <v>84</v>
      </c>
      <c r="BF4" s="1" t="s">
        <v>76</v>
      </c>
      <c r="BG4" s="1" t="s">
        <v>76</v>
      </c>
      <c r="BH4" s="1" t="s">
        <v>84</v>
      </c>
      <c r="BI4" s="1" t="s">
        <v>84</v>
      </c>
      <c r="BJ4" s="1" t="s">
        <v>76</v>
      </c>
      <c r="BK4" s="1" t="s">
        <v>82</v>
      </c>
      <c r="BL4" s="1"/>
      <c r="BM4" s="1" t="s">
        <v>80</v>
      </c>
      <c r="BN4" s="1" t="s">
        <v>76</v>
      </c>
      <c r="BO4" s="1" t="s">
        <v>84</v>
      </c>
      <c r="BP4" s="1" t="s">
        <v>81</v>
      </c>
      <c r="BQ4" s="1" t="s">
        <v>84</v>
      </c>
      <c r="BR4" s="1" t="s">
        <v>76</v>
      </c>
      <c r="BS4" s="1" t="s">
        <v>80</v>
      </c>
      <c r="BT4" s="1"/>
      <c r="BU4" s="1" t="s">
        <v>80</v>
      </c>
      <c r="BV4" s="1" t="s">
        <v>82</v>
      </c>
      <c r="BW4" s="1" t="s">
        <v>84</v>
      </c>
      <c r="BX4" s="1"/>
      <c r="BY4" s="1" t="s">
        <v>84</v>
      </c>
      <c r="BZ4" s="1" t="s">
        <v>84</v>
      </c>
      <c r="CA4" s="1" t="s">
        <v>84</v>
      </c>
      <c r="CB4" s="1" t="s">
        <v>85</v>
      </c>
      <c r="CC4" s="1"/>
      <c r="CD4" s="1" t="s">
        <v>84</v>
      </c>
      <c r="CE4" s="1"/>
      <c r="CF4" s="10" t="s">
        <v>76</v>
      </c>
      <c r="CG4" s="10" t="s">
        <v>76</v>
      </c>
      <c r="CH4" s="10" t="s">
        <v>84</v>
      </c>
      <c r="CI4" s="10" t="s">
        <v>76</v>
      </c>
      <c r="CJ4" s="10" t="s">
        <v>76</v>
      </c>
      <c r="CK4" s="10"/>
      <c r="CL4" s="10"/>
      <c r="CM4" s="10" t="s">
        <v>76</v>
      </c>
      <c r="CN4" s="10" t="s">
        <v>80</v>
      </c>
      <c r="CO4" s="10"/>
      <c r="CP4" s="10" t="s">
        <v>80</v>
      </c>
      <c r="CQ4" s="10" t="s">
        <v>76</v>
      </c>
      <c r="CR4" s="10" t="s">
        <v>76</v>
      </c>
      <c r="CS4" s="10" t="s">
        <v>84</v>
      </c>
      <c r="CT4" s="10" t="s">
        <v>76</v>
      </c>
      <c r="CU4" s="10" t="s">
        <v>86</v>
      </c>
      <c r="CV4" s="10" t="s">
        <v>87</v>
      </c>
      <c r="CW4" s="10" t="s">
        <v>84</v>
      </c>
      <c r="CX4" s="10" t="s">
        <v>80</v>
      </c>
      <c r="CY4" s="10" t="s">
        <v>84</v>
      </c>
      <c r="CZ4" s="10" t="s">
        <v>76</v>
      </c>
      <c r="DA4" s="10" t="s">
        <v>80</v>
      </c>
      <c r="DB4" s="10" t="s">
        <v>85</v>
      </c>
      <c r="DC4" s="10" t="s">
        <v>84</v>
      </c>
      <c r="DD4" s="10" t="s">
        <v>80</v>
      </c>
      <c r="DE4" s="10" t="s">
        <v>76</v>
      </c>
      <c r="DF4" s="10" t="s">
        <v>84</v>
      </c>
      <c r="DG4" s="10" t="s">
        <v>84</v>
      </c>
      <c r="DH4" s="10" t="s">
        <v>84</v>
      </c>
      <c r="DI4" s="10" t="s">
        <v>84</v>
      </c>
      <c r="DJ4" s="10" t="s">
        <v>84</v>
      </c>
      <c r="DK4" s="10" t="s">
        <v>76</v>
      </c>
      <c r="DL4" s="10" t="s">
        <v>84</v>
      </c>
      <c r="DM4" s="10" t="s">
        <v>76</v>
      </c>
      <c r="DN4" s="10" t="s">
        <v>76</v>
      </c>
      <c r="DO4" s="10" t="s">
        <v>76</v>
      </c>
      <c r="DP4" s="10" t="s">
        <v>76</v>
      </c>
      <c r="DQ4" s="10" t="s">
        <v>76</v>
      </c>
      <c r="DR4" s="10" t="s">
        <v>76</v>
      </c>
      <c r="DS4" s="10" t="s">
        <v>81</v>
      </c>
      <c r="DT4" s="10" t="s">
        <v>81</v>
      </c>
      <c r="DU4" s="10" t="s">
        <v>3795</v>
      </c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</row>
    <row r="5" spans="1:185" s="12" customFormat="1" ht="15.75" customHeight="1" x14ac:dyDescent="0.2">
      <c r="A5" s="17" t="s">
        <v>88</v>
      </c>
      <c r="B5" s="17" t="s">
        <v>89</v>
      </c>
      <c r="C5" s="17" t="s">
        <v>90</v>
      </c>
      <c r="D5" s="17" t="s">
        <v>91</v>
      </c>
      <c r="E5" s="17" t="s">
        <v>92</v>
      </c>
      <c r="F5" s="17" t="s">
        <v>93</v>
      </c>
      <c r="G5" s="17" t="s">
        <v>94</v>
      </c>
      <c r="H5" s="17" t="s">
        <v>95</v>
      </c>
      <c r="I5" s="17" t="s">
        <v>96</v>
      </c>
      <c r="J5" s="17" t="s">
        <v>97</v>
      </c>
      <c r="K5" s="17" t="s">
        <v>98</v>
      </c>
      <c r="L5" s="17" t="s">
        <v>99</v>
      </c>
      <c r="M5" s="17" t="s">
        <v>100</v>
      </c>
      <c r="N5" s="17" t="s">
        <v>101</v>
      </c>
      <c r="O5" s="17" t="s">
        <v>102</v>
      </c>
      <c r="P5" s="17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</row>
    <row r="6" spans="1:185" s="30" customFormat="1" ht="15.75" customHeight="1" x14ac:dyDescent="0.2">
      <c r="A6" s="25" t="s">
        <v>1723</v>
      </c>
      <c r="B6" s="41" t="s">
        <v>1724</v>
      </c>
      <c r="C6" s="26" t="s">
        <v>105</v>
      </c>
      <c r="D6" s="24" t="s">
        <v>1725</v>
      </c>
      <c r="E6" s="24" t="s">
        <v>731</v>
      </c>
      <c r="F6" s="31"/>
      <c r="G6" s="24" t="s">
        <v>1726</v>
      </c>
      <c r="H6" s="24" t="s">
        <v>275</v>
      </c>
      <c r="I6" s="25">
        <v>3</v>
      </c>
      <c r="J6" s="24" t="s">
        <v>839</v>
      </c>
      <c r="K6" s="24" t="s">
        <v>840</v>
      </c>
      <c r="L6" s="27">
        <v>999718459</v>
      </c>
      <c r="M6" s="28" t="s">
        <v>112</v>
      </c>
      <c r="N6" s="28" t="b">
        <v>1</v>
      </c>
      <c r="O6" s="27"/>
      <c r="P6" s="27"/>
      <c r="Q6" s="33">
        <f t="shared" ref="Q6:Q14" si="0">SUM(T6:EE6)</f>
        <v>1483.1999999999998</v>
      </c>
      <c r="R6" s="34">
        <f t="shared" ref="R6:R48" si="1">RANK(Q6,$Q$6:$Q$86)</f>
        <v>1</v>
      </c>
      <c r="S6" s="23"/>
      <c r="T6" s="27">
        <v>180</v>
      </c>
      <c r="U6" s="29"/>
      <c r="V6" s="29"/>
      <c r="W6" s="27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>
        <v>300</v>
      </c>
      <c r="AI6" s="29"/>
      <c r="AJ6" s="29"/>
      <c r="AK6" s="29"/>
      <c r="AL6" s="29"/>
      <c r="AM6" s="29">
        <v>22.65</v>
      </c>
      <c r="AN6" s="29"/>
      <c r="AO6" s="29"/>
      <c r="AP6" s="29"/>
      <c r="AQ6" s="29"/>
      <c r="AR6" s="29">
        <v>150</v>
      </c>
      <c r="AS6" s="29">
        <v>50</v>
      </c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>
        <v>64.8</v>
      </c>
      <c r="BL6" s="29"/>
      <c r="BM6" s="29">
        <v>32.4</v>
      </c>
      <c r="BN6" s="29"/>
      <c r="BO6" s="29"/>
      <c r="BP6" s="29"/>
      <c r="BQ6" s="29"/>
      <c r="BR6" s="29"/>
      <c r="BS6" s="29">
        <v>150</v>
      </c>
      <c r="BT6" s="29">
        <v>400</v>
      </c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>
        <v>133.35</v>
      </c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</row>
    <row r="7" spans="1:185" s="30" customFormat="1" ht="15.75" customHeight="1" x14ac:dyDescent="0.2">
      <c r="A7" s="25" t="s">
        <v>1723</v>
      </c>
      <c r="B7" s="41" t="s">
        <v>1724</v>
      </c>
      <c r="C7" s="26" t="s">
        <v>105</v>
      </c>
      <c r="D7" s="24" t="s">
        <v>1727</v>
      </c>
      <c r="E7" s="24" t="s">
        <v>1728</v>
      </c>
      <c r="F7" s="31"/>
      <c r="G7" s="24" t="s">
        <v>1729</v>
      </c>
      <c r="H7" s="24" t="s">
        <v>122</v>
      </c>
      <c r="I7" s="25">
        <v>4</v>
      </c>
      <c r="J7" s="24" t="s">
        <v>1730</v>
      </c>
      <c r="K7" s="24" t="s">
        <v>1731</v>
      </c>
      <c r="L7" s="27">
        <v>999782772</v>
      </c>
      <c r="M7" s="28" t="s">
        <v>112</v>
      </c>
      <c r="N7" s="28"/>
      <c r="O7" s="27"/>
      <c r="P7" s="27"/>
      <c r="Q7" s="33">
        <f t="shared" si="0"/>
        <v>388.04999999999995</v>
      </c>
      <c r="R7" s="34">
        <f t="shared" si="1"/>
        <v>2</v>
      </c>
      <c r="S7" s="23"/>
      <c r="T7" s="27">
        <v>45.3</v>
      </c>
      <c r="U7" s="29"/>
      <c r="V7" s="29"/>
      <c r="W7" s="27"/>
      <c r="X7" s="29"/>
      <c r="Y7" s="29"/>
      <c r="Z7" s="29"/>
      <c r="AA7" s="29"/>
      <c r="AB7" s="29"/>
      <c r="AC7" s="29"/>
      <c r="AD7" s="29">
        <v>20</v>
      </c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>
        <v>45.3</v>
      </c>
      <c r="BL7" s="29"/>
      <c r="BM7" s="29"/>
      <c r="BN7" s="29"/>
      <c r="BO7" s="29">
        <v>63.05</v>
      </c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>
        <v>109</v>
      </c>
      <c r="CC7" s="29"/>
      <c r="CD7" s="29"/>
      <c r="CE7" s="29"/>
      <c r="CF7" s="29"/>
      <c r="CG7" s="29"/>
      <c r="CH7" s="29"/>
      <c r="CI7" s="29"/>
      <c r="CJ7" s="29"/>
      <c r="CK7" s="29"/>
      <c r="CL7" s="29">
        <v>63</v>
      </c>
      <c r="CM7" s="29"/>
      <c r="CN7" s="29"/>
      <c r="CO7" s="29"/>
      <c r="CP7" s="29"/>
      <c r="CQ7" s="29"/>
      <c r="CR7" s="29"/>
      <c r="CS7" s="29"/>
      <c r="CT7" s="29"/>
      <c r="CU7" s="29"/>
      <c r="CV7" s="29">
        <v>42.4</v>
      </c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</row>
    <row r="8" spans="1:185" s="30" customFormat="1" ht="15.75" customHeight="1" x14ac:dyDescent="0.2">
      <c r="A8" s="25" t="s">
        <v>1723</v>
      </c>
      <c r="B8" s="41" t="s">
        <v>1724</v>
      </c>
      <c r="C8" s="26" t="s">
        <v>105</v>
      </c>
      <c r="D8" s="24" t="s">
        <v>1732</v>
      </c>
      <c r="E8" s="24" t="s">
        <v>1733</v>
      </c>
      <c r="F8" s="31">
        <v>37313</v>
      </c>
      <c r="G8" s="24" t="s">
        <v>1734</v>
      </c>
      <c r="H8" s="24" t="s">
        <v>116</v>
      </c>
      <c r="I8" s="25">
        <v>2</v>
      </c>
      <c r="J8" s="24" t="s">
        <v>117</v>
      </c>
      <c r="K8" s="24" t="s">
        <v>118</v>
      </c>
      <c r="L8" s="27">
        <v>999733942</v>
      </c>
      <c r="M8" s="28" t="s">
        <v>112</v>
      </c>
      <c r="N8" s="28"/>
      <c r="O8" s="27"/>
      <c r="P8" s="27"/>
      <c r="Q8" s="33">
        <f t="shared" si="0"/>
        <v>334.95000000000005</v>
      </c>
      <c r="R8" s="34">
        <f t="shared" si="1"/>
        <v>3</v>
      </c>
      <c r="S8" s="23"/>
      <c r="T8" s="27"/>
      <c r="U8" s="29"/>
      <c r="V8" s="29"/>
      <c r="W8" s="27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>
        <v>60</v>
      </c>
      <c r="AQ8" s="29"/>
      <c r="AR8" s="29"/>
      <c r="AS8" s="29" t="s">
        <v>1735</v>
      </c>
      <c r="AT8" s="29"/>
      <c r="AU8" s="29">
        <v>60</v>
      </c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>
        <v>64.8</v>
      </c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>
        <v>81.75</v>
      </c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>
        <v>68.400000000000006</v>
      </c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</row>
    <row r="9" spans="1:185" s="30" customFormat="1" ht="15.75" customHeight="1" x14ac:dyDescent="0.2">
      <c r="A9" s="25" t="s">
        <v>1723</v>
      </c>
      <c r="B9" s="41" t="s">
        <v>1724</v>
      </c>
      <c r="C9" s="26" t="s">
        <v>105</v>
      </c>
      <c r="D9" s="24" t="s">
        <v>1736</v>
      </c>
      <c r="E9" s="24" t="s">
        <v>1737</v>
      </c>
      <c r="F9" s="31">
        <v>37239</v>
      </c>
      <c r="G9" s="24" t="s">
        <v>309</v>
      </c>
      <c r="H9" s="24" t="s">
        <v>310</v>
      </c>
      <c r="I9" s="25">
        <v>5</v>
      </c>
      <c r="J9" s="24" t="s">
        <v>1738</v>
      </c>
      <c r="K9" s="24" t="s">
        <v>1739</v>
      </c>
      <c r="L9" s="27">
        <v>999794236</v>
      </c>
      <c r="M9" s="28" t="s">
        <v>112</v>
      </c>
      <c r="N9" s="28"/>
      <c r="O9" s="27"/>
      <c r="P9" s="27"/>
      <c r="Q9" s="33">
        <f t="shared" si="0"/>
        <v>309.3</v>
      </c>
      <c r="R9" s="34">
        <f t="shared" si="1"/>
        <v>4</v>
      </c>
      <c r="S9" s="23"/>
      <c r="T9" s="27">
        <v>30</v>
      </c>
      <c r="U9" s="29"/>
      <c r="V9" s="29"/>
      <c r="W9" s="27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>
        <v>45.45</v>
      </c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>
        <v>45.3</v>
      </c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>
        <v>46.8</v>
      </c>
      <c r="CB9" s="29"/>
      <c r="CC9" s="29"/>
      <c r="CD9" s="29"/>
      <c r="CE9" s="29"/>
      <c r="CF9" s="29"/>
      <c r="CG9" s="29"/>
      <c r="CH9" s="29">
        <v>49.05</v>
      </c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>
        <v>60</v>
      </c>
      <c r="DH9" s="29"/>
      <c r="DI9" s="29"/>
      <c r="DJ9" s="29"/>
      <c r="DK9" s="29"/>
      <c r="DL9" s="29"/>
      <c r="DM9" s="29"/>
      <c r="DN9" s="29"/>
      <c r="DO9" s="29">
        <v>32.700000000000003</v>
      </c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</row>
    <row r="10" spans="1:185" s="30" customFormat="1" ht="15.75" customHeight="1" x14ac:dyDescent="0.2">
      <c r="A10" s="25" t="s">
        <v>1723</v>
      </c>
      <c r="B10" s="41" t="s">
        <v>1724</v>
      </c>
      <c r="C10" s="26" t="s">
        <v>105</v>
      </c>
      <c r="D10" s="24" t="s">
        <v>1740</v>
      </c>
      <c r="E10" s="24" t="s">
        <v>1737</v>
      </c>
      <c r="F10" s="31">
        <v>37239</v>
      </c>
      <c r="G10" s="24" t="s">
        <v>309</v>
      </c>
      <c r="H10" s="24" t="s">
        <v>310</v>
      </c>
      <c r="I10" s="25">
        <v>5</v>
      </c>
      <c r="J10" s="24" t="s">
        <v>1738</v>
      </c>
      <c r="K10" s="24" t="s">
        <v>1739</v>
      </c>
      <c r="L10" s="27">
        <v>999823073</v>
      </c>
      <c r="M10" s="28" t="s">
        <v>112</v>
      </c>
      <c r="N10" s="28"/>
      <c r="O10" s="27"/>
      <c r="P10" s="27"/>
      <c r="Q10" s="33">
        <f t="shared" si="0"/>
        <v>247.54</v>
      </c>
      <c r="R10" s="34">
        <f t="shared" si="1"/>
        <v>5</v>
      </c>
      <c r="S10" s="23"/>
      <c r="T10" s="27">
        <v>10</v>
      </c>
      <c r="U10" s="29"/>
      <c r="V10" s="29"/>
      <c r="W10" s="27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>
        <v>34.340000000000003</v>
      </c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>
        <v>31.8</v>
      </c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>
        <v>62.4</v>
      </c>
      <c r="CB10" s="29"/>
      <c r="CC10" s="29"/>
      <c r="CD10" s="29"/>
      <c r="CE10" s="29"/>
      <c r="CF10" s="29"/>
      <c r="CG10" s="29"/>
      <c r="CH10" s="29">
        <v>65.400000000000006</v>
      </c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>
        <v>43.6</v>
      </c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</row>
    <row r="11" spans="1:185" s="30" customFormat="1" ht="15.75" customHeight="1" x14ac:dyDescent="0.2">
      <c r="A11" s="25" t="s">
        <v>1723</v>
      </c>
      <c r="B11" s="41" t="s">
        <v>1724</v>
      </c>
      <c r="C11" s="26" t="s">
        <v>105</v>
      </c>
      <c r="D11" s="24" t="s">
        <v>1761</v>
      </c>
      <c r="E11" s="24" t="s">
        <v>1762</v>
      </c>
      <c r="F11" s="31">
        <v>37124</v>
      </c>
      <c r="G11" s="24" t="s">
        <v>1516</v>
      </c>
      <c r="H11" s="24" t="s">
        <v>139</v>
      </c>
      <c r="I11" s="25">
        <v>8</v>
      </c>
      <c r="J11" s="24" t="s">
        <v>1517</v>
      </c>
      <c r="K11" s="24" t="s">
        <v>1518</v>
      </c>
      <c r="L11" s="27">
        <v>999797797</v>
      </c>
      <c r="M11" s="28" t="s">
        <v>112</v>
      </c>
      <c r="N11" s="28"/>
      <c r="O11" s="27"/>
      <c r="P11" s="27"/>
      <c r="Q11" s="33">
        <f t="shared" si="0"/>
        <v>165.9</v>
      </c>
      <c r="R11" s="34">
        <f t="shared" si="1"/>
        <v>6</v>
      </c>
      <c r="S11" s="23"/>
      <c r="T11" s="27"/>
      <c r="U11" s="29"/>
      <c r="V11" s="29"/>
      <c r="W11" s="27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>
        <v>45.3</v>
      </c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>
        <v>60</v>
      </c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>
        <v>60.6</v>
      </c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</row>
    <row r="12" spans="1:185" s="30" customFormat="1" ht="15.75" customHeight="1" x14ac:dyDescent="0.2">
      <c r="A12" s="25" t="s">
        <v>1723</v>
      </c>
      <c r="B12" s="41" t="s">
        <v>1724</v>
      </c>
      <c r="C12" s="26" t="s">
        <v>105</v>
      </c>
      <c r="D12" s="24" t="s">
        <v>1754</v>
      </c>
      <c r="E12" s="24" t="s">
        <v>1755</v>
      </c>
      <c r="F12" s="31">
        <v>36905</v>
      </c>
      <c r="G12" s="24" t="s">
        <v>1756</v>
      </c>
      <c r="H12" s="24" t="s">
        <v>109</v>
      </c>
      <c r="I12" s="25">
        <v>6</v>
      </c>
      <c r="J12" s="24" t="s">
        <v>1757</v>
      </c>
      <c r="K12" s="24" t="s">
        <v>1758</v>
      </c>
      <c r="L12" s="27">
        <v>999875887</v>
      </c>
      <c r="M12" s="28" t="s">
        <v>112</v>
      </c>
      <c r="N12" s="28"/>
      <c r="O12" s="27"/>
      <c r="P12" s="27"/>
      <c r="Q12" s="33">
        <f t="shared" si="0"/>
        <v>160.6</v>
      </c>
      <c r="R12" s="34">
        <f t="shared" si="1"/>
        <v>7</v>
      </c>
      <c r="S12" s="23"/>
      <c r="T12" s="27"/>
      <c r="U12" s="29"/>
      <c r="V12" s="29"/>
      <c r="W12" s="27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>
        <v>60.6</v>
      </c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>
        <v>60</v>
      </c>
      <c r="CL12" s="29"/>
      <c r="CM12" s="29"/>
      <c r="CN12" s="29"/>
      <c r="CO12" s="29"/>
      <c r="CP12" s="29"/>
      <c r="CQ12" s="29"/>
      <c r="CR12" s="29">
        <v>40</v>
      </c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</row>
    <row r="13" spans="1:185" s="30" customFormat="1" ht="15.75" customHeight="1" x14ac:dyDescent="0.2">
      <c r="A13" s="25" t="s">
        <v>1723</v>
      </c>
      <c r="B13" s="41" t="s">
        <v>1724</v>
      </c>
      <c r="C13" s="26" t="s">
        <v>105</v>
      </c>
      <c r="D13" s="24" t="s">
        <v>1741</v>
      </c>
      <c r="E13" s="24" t="s">
        <v>1742</v>
      </c>
      <c r="F13" s="31"/>
      <c r="G13" s="24" t="s">
        <v>453</v>
      </c>
      <c r="H13" s="24" t="s">
        <v>116</v>
      </c>
      <c r="I13" s="25">
        <v>2</v>
      </c>
      <c r="J13" s="24" t="s">
        <v>395</v>
      </c>
      <c r="K13" s="24" t="s">
        <v>1743</v>
      </c>
      <c r="L13" s="27">
        <v>999701521</v>
      </c>
      <c r="M13" s="28" t="s">
        <v>112</v>
      </c>
      <c r="N13" s="28"/>
      <c r="O13" s="27"/>
      <c r="P13" s="27"/>
      <c r="Q13" s="33">
        <f t="shared" si="0"/>
        <v>141.89999999999998</v>
      </c>
      <c r="R13" s="34">
        <f t="shared" si="1"/>
        <v>8</v>
      </c>
      <c r="S13" s="23"/>
      <c r="T13" s="27">
        <v>45.3</v>
      </c>
      <c r="U13" s="29"/>
      <c r="V13" s="29"/>
      <c r="W13" s="27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>
        <v>45.3</v>
      </c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>
        <v>51.3</v>
      </c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</row>
    <row r="14" spans="1:185" s="30" customFormat="1" ht="15.75" customHeight="1" x14ac:dyDescent="0.2">
      <c r="A14" s="25" t="s">
        <v>1723</v>
      </c>
      <c r="B14" s="41" t="s">
        <v>1724</v>
      </c>
      <c r="C14" s="26" t="s">
        <v>105</v>
      </c>
      <c r="D14" s="24" t="s">
        <v>1744</v>
      </c>
      <c r="E14" s="24" t="s">
        <v>1745</v>
      </c>
      <c r="F14" s="31">
        <v>37122</v>
      </c>
      <c r="G14" s="24" t="s">
        <v>1746</v>
      </c>
      <c r="H14" s="24" t="s">
        <v>258</v>
      </c>
      <c r="I14" s="25">
        <v>5</v>
      </c>
      <c r="J14" s="24" t="s">
        <v>1747</v>
      </c>
      <c r="K14" s="24" t="s">
        <v>1748</v>
      </c>
      <c r="L14" s="27">
        <v>999886211</v>
      </c>
      <c r="M14" s="28" t="s">
        <v>112</v>
      </c>
      <c r="N14" s="28"/>
      <c r="O14" s="27"/>
      <c r="P14" s="27"/>
      <c r="Q14" s="33">
        <f t="shared" si="0"/>
        <v>138.6</v>
      </c>
      <c r="R14" s="34">
        <f t="shared" si="1"/>
        <v>9</v>
      </c>
      <c r="S14" s="23"/>
      <c r="T14" s="27">
        <v>8</v>
      </c>
      <c r="U14" s="29"/>
      <c r="V14" s="29"/>
      <c r="W14" s="27"/>
      <c r="X14" s="29"/>
      <c r="Y14" s="29"/>
      <c r="Z14" s="29"/>
      <c r="AA14" s="29"/>
      <c r="AB14" s="29"/>
      <c r="AC14" s="29"/>
      <c r="AD14" s="29"/>
      <c r="AE14" s="29">
        <v>10</v>
      </c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>
        <v>60.6</v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>
        <v>60</v>
      </c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</row>
    <row r="15" spans="1:185" s="30" customFormat="1" ht="15.75" customHeight="1" x14ac:dyDescent="0.2">
      <c r="A15" s="25" t="s">
        <v>1723</v>
      </c>
      <c r="B15" s="41" t="s">
        <v>1724</v>
      </c>
      <c r="C15" s="26" t="s">
        <v>105</v>
      </c>
      <c r="D15" s="24" t="s">
        <v>1749</v>
      </c>
      <c r="E15" s="24" t="s">
        <v>1750</v>
      </c>
      <c r="F15" s="31">
        <v>37285</v>
      </c>
      <c r="G15" s="24" t="s">
        <v>1751</v>
      </c>
      <c r="H15" s="24" t="s">
        <v>116</v>
      </c>
      <c r="I15" s="25">
        <v>2</v>
      </c>
      <c r="J15" s="24" t="s">
        <v>1752</v>
      </c>
      <c r="K15" s="24" t="s">
        <v>1753</v>
      </c>
      <c r="L15" s="27">
        <v>999865169</v>
      </c>
      <c r="M15" s="28" t="s">
        <v>112</v>
      </c>
      <c r="N15" s="28"/>
      <c r="O15" s="27"/>
      <c r="P15" s="27"/>
      <c r="Q15" s="33">
        <f>28 + SUM(AO15:EE15)</f>
        <v>126.75999999999999</v>
      </c>
      <c r="R15" s="34">
        <f t="shared" si="1"/>
        <v>10</v>
      </c>
      <c r="S15" s="23"/>
      <c r="T15" s="27"/>
      <c r="U15" s="29"/>
      <c r="V15" s="29"/>
      <c r="W15" s="27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>
        <v>60</v>
      </c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>
        <v>38.76</v>
      </c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</row>
    <row r="16" spans="1:185" s="30" customFormat="1" ht="15.75" customHeight="1" x14ac:dyDescent="0.2">
      <c r="A16" s="25" t="s">
        <v>1723</v>
      </c>
      <c r="B16" s="41" t="s">
        <v>1724</v>
      </c>
      <c r="C16" s="26" t="s">
        <v>105</v>
      </c>
      <c r="D16" s="24" t="s">
        <v>1785</v>
      </c>
      <c r="E16" s="24" t="s">
        <v>1786</v>
      </c>
      <c r="F16" s="31"/>
      <c r="G16" s="24" t="s">
        <v>1787</v>
      </c>
      <c r="H16" s="24" t="s">
        <v>116</v>
      </c>
      <c r="I16" s="25">
        <v>2</v>
      </c>
      <c r="J16" s="24" t="s">
        <v>117</v>
      </c>
      <c r="K16" s="24"/>
      <c r="L16" s="27">
        <v>999808815</v>
      </c>
      <c r="M16" s="28" t="s">
        <v>112</v>
      </c>
      <c r="N16" s="28" t="b">
        <v>1</v>
      </c>
      <c r="O16" s="27"/>
      <c r="P16" s="27"/>
      <c r="Q16" s="33">
        <f t="shared" ref="Q16:Q21" si="2">SUM(T16:EE16)</f>
        <v>118.25999999999999</v>
      </c>
      <c r="R16" s="34">
        <f t="shared" si="1"/>
        <v>11</v>
      </c>
      <c r="S16" s="23"/>
      <c r="T16" s="27"/>
      <c r="U16" s="29"/>
      <c r="V16" s="29"/>
      <c r="W16" s="27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>
        <v>38.76</v>
      </c>
      <c r="CV16" s="29"/>
      <c r="CW16" s="29"/>
      <c r="CX16" s="29"/>
      <c r="CY16" s="29"/>
      <c r="CZ16" s="29"/>
      <c r="DA16" s="29"/>
      <c r="DB16" s="29">
        <v>79.5</v>
      </c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</row>
    <row r="17" spans="1:185" s="30" customFormat="1" ht="15.75" customHeight="1" x14ac:dyDescent="0.2">
      <c r="A17" s="25" t="s">
        <v>1723</v>
      </c>
      <c r="B17" s="41" t="s">
        <v>1724</v>
      </c>
      <c r="C17" s="26" t="s">
        <v>105</v>
      </c>
      <c r="D17" s="24" t="s">
        <v>1759</v>
      </c>
      <c r="E17" s="24" t="s">
        <v>1760</v>
      </c>
      <c r="F17" s="31"/>
      <c r="G17" s="24" t="s">
        <v>161</v>
      </c>
      <c r="H17" s="24" t="s">
        <v>109</v>
      </c>
      <c r="I17" s="25">
        <v>6</v>
      </c>
      <c r="J17" s="24" t="s">
        <v>162</v>
      </c>
      <c r="K17" s="24" t="s">
        <v>163</v>
      </c>
      <c r="L17" s="27">
        <v>999015328</v>
      </c>
      <c r="M17" s="28" t="s">
        <v>112</v>
      </c>
      <c r="N17" s="28"/>
      <c r="O17" s="27"/>
      <c r="P17" s="27"/>
      <c r="Q17" s="33">
        <f t="shared" si="2"/>
        <v>108</v>
      </c>
      <c r="R17" s="34">
        <f t="shared" si="1"/>
        <v>12</v>
      </c>
      <c r="S17" s="23"/>
      <c r="T17" s="27">
        <v>108</v>
      </c>
      <c r="U17" s="29"/>
      <c r="V17" s="29"/>
      <c r="W17" s="27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</row>
    <row r="18" spans="1:185" s="30" customFormat="1" ht="15.75" customHeight="1" x14ac:dyDescent="0.2">
      <c r="A18" s="25" t="s">
        <v>1723</v>
      </c>
      <c r="B18" s="41" t="s">
        <v>1724</v>
      </c>
      <c r="C18" s="26" t="s">
        <v>105</v>
      </c>
      <c r="D18" s="24" t="s">
        <v>1847</v>
      </c>
      <c r="E18" s="24" t="s">
        <v>662</v>
      </c>
      <c r="F18" s="31"/>
      <c r="G18" s="24" t="s">
        <v>529</v>
      </c>
      <c r="H18" s="24" t="s">
        <v>122</v>
      </c>
      <c r="I18" s="25">
        <v>4</v>
      </c>
      <c r="J18" s="24" t="s">
        <v>328</v>
      </c>
      <c r="K18" s="24" t="s">
        <v>329</v>
      </c>
      <c r="L18" s="27">
        <v>999716086</v>
      </c>
      <c r="M18" s="28" t="s">
        <v>112</v>
      </c>
      <c r="N18" s="28"/>
      <c r="O18" s="27"/>
      <c r="P18" s="27"/>
      <c r="Q18" s="33">
        <f t="shared" si="2"/>
        <v>106</v>
      </c>
      <c r="R18" s="34">
        <f t="shared" si="1"/>
        <v>13</v>
      </c>
      <c r="S18" s="23"/>
      <c r="T18" s="27"/>
      <c r="U18" s="29"/>
      <c r="V18" s="29"/>
      <c r="W18" s="27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>
        <v>106</v>
      </c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</row>
    <row r="19" spans="1:185" s="30" customFormat="1" ht="15.75" customHeight="1" x14ac:dyDescent="0.2">
      <c r="A19" s="25" t="s">
        <v>1723</v>
      </c>
      <c r="B19" s="41" t="s">
        <v>1724</v>
      </c>
      <c r="C19" s="26" t="s">
        <v>105</v>
      </c>
      <c r="D19" s="24" t="s">
        <v>1682</v>
      </c>
      <c r="E19" s="24" t="s">
        <v>1763</v>
      </c>
      <c r="F19" s="31"/>
      <c r="G19" s="24"/>
      <c r="H19" s="24"/>
      <c r="I19" s="25"/>
      <c r="J19" s="24"/>
      <c r="K19" s="24"/>
      <c r="L19" s="27"/>
      <c r="M19" s="28"/>
      <c r="N19" s="28"/>
      <c r="O19" s="27"/>
      <c r="P19" s="27"/>
      <c r="Q19" s="33">
        <f t="shared" si="2"/>
        <v>97.06</v>
      </c>
      <c r="R19" s="34">
        <f t="shared" si="1"/>
        <v>14</v>
      </c>
      <c r="S19" s="23"/>
      <c r="T19" s="27"/>
      <c r="U19" s="29"/>
      <c r="V19" s="29"/>
      <c r="W19" s="27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>
        <v>60</v>
      </c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>
        <v>37.06</v>
      </c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</row>
    <row r="20" spans="1:185" s="30" customFormat="1" ht="15.75" customHeight="1" x14ac:dyDescent="0.2">
      <c r="A20" s="25" t="s">
        <v>1723</v>
      </c>
      <c r="B20" s="41" t="s">
        <v>1724</v>
      </c>
      <c r="C20" s="26" t="s">
        <v>105</v>
      </c>
      <c r="D20" s="24" t="s">
        <v>1795</v>
      </c>
      <c r="E20" s="24" t="s">
        <v>1317</v>
      </c>
      <c r="F20" s="31"/>
      <c r="G20" s="24" t="s">
        <v>1792</v>
      </c>
      <c r="H20" s="24" t="s">
        <v>426</v>
      </c>
      <c r="I20" s="25">
        <v>7</v>
      </c>
      <c r="J20" s="24" t="s">
        <v>1793</v>
      </c>
      <c r="K20" s="24" t="s">
        <v>1794</v>
      </c>
      <c r="L20" s="27">
        <v>999892748</v>
      </c>
      <c r="M20" s="28" t="s">
        <v>112</v>
      </c>
      <c r="N20" s="28"/>
      <c r="O20" s="27"/>
      <c r="P20" s="27"/>
      <c r="Q20" s="33">
        <f t="shared" si="2"/>
        <v>92.4</v>
      </c>
      <c r="R20" s="34">
        <f t="shared" si="1"/>
        <v>15</v>
      </c>
      <c r="S20" s="23"/>
      <c r="T20" s="27"/>
      <c r="U20" s="29"/>
      <c r="V20" s="29"/>
      <c r="W20" s="27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>
        <v>31.8</v>
      </c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>
        <v>60.6</v>
      </c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</row>
    <row r="21" spans="1:185" s="30" customFormat="1" ht="15.75" customHeight="1" x14ac:dyDescent="0.2">
      <c r="A21" s="25" t="s">
        <v>1723</v>
      </c>
      <c r="B21" s="41" t="s">
        <v>1724</v>
      </c>
      <c r="C21" s="26" t="s">
        <v>105</v>
      </c>
      <c r="D21" s="24" t="s">
        <v>1791</v>
      </c>
      <c r="E21" s="24" t="s">
        <v>1317</v>
      </c>
      <c r="F21" s="31"/>
      <c r="G21" s="24" t="s">
        <v>1792</v>
      </c>
      <c r="H21" s="24" t="s">
        <v>426</v>
      </c>
      <c r="I21" s="25">
        <v>7</v>
      </c>
      <c r="J21" s="24" t="s">
        <v>1793</v>
      </c>
      <c r="K21" s="24" t="s">
        <v>1794</v>
      </c>
      <c r="L21" s="27">
        <v>999892911</v>
      </c>
      <c r="M21" s="28" t="s">
        <v>112</v>
      </c>
      <c r="N21" s="28"/>
      <c r="O21" s="27"/>
      <c r="P21" s="27"/>
      <c r="Q21" s="33">
        <f t="shared" si="2"/>
        <v>77.25</v>
      </c>
      <c r="R21" s="34">
        <f t="shared" si="1"/>
        <v>16</v>
      </c>
      <c r="S21" s="23"/>
      <c r="T21" s="27"/>
      <c r="U21" s="29"/>
      <c r="V21" s="29"/>
      <c r="W21" s="27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>
        <v>31.8</v>
      </c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45.45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</row>
    <row r="22" spans="1:185" s="30" customFormat="1" ht="15.75" customHeight="1" x14ac:dyDescent="0.2">
      <c r="A22" s="25" t="s">
        <v>1723</v>
      </c>
      <c r="B22" s="41" t="s">
        <v>1724</v>
      </c>
      <c r="C22" s="26" t="s">
        <v>105</v>
      </c>
      <c r="D22" s="24" t="s">
        <v>1764</v>
      </c>
      <c r="E22" s="24" t="s">
        <v>1765</v>
      </c>
      <c r="F22" s="31">
        <v>37385</v>
      </c>
      <c r="G22" s="24" t="s">
        <v>478</v>
      </c>
      <c r="H22" s="24" t="s">
        <v>116</v>
      </c>
      <c r="I22" s="25">
        <v>2</v>
      </c>
      <c r="J22" s="24" t="s">
        <v>1099</v>
      </c>
      <c r="K22" s="24" t="s">
        <v>1100</v>
      </c>
      <c r="L22" s="27">
        <v>999779008</v>
      </c>
      <c r="M22" s="28" t="s">
        <v>112</v>
      </c>
      <c r="N22" s="28"/>
      <c r="O22" s="27"/>
      <c r="P22" s="27"/>
      <c r="Q22" s="33">
        <f>10 +SUM(AO22:EE22)</f>
        <v>70</v>
      </c>
      <c r="R22" s="34">
        <f t="shared" si="1"/>
        <v>17</v>
      </c>
      <c r="S22" s="23"/>
      <c r="T22" s="27"/>
      <c r="U22" s="29"/>
      <c r="V22" s="29"/>
      <c r="W22" s="27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>
        <v>60</v>
      </c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</row>
    <row r="23" spans="1:185" s="30" customFormat="1" ht="15.75" customHeight="1" x14ac:dyDescent="0.2">
      <c r="A23" s="25" t="s">
        <v>1723</v>
      </c>
      <c r="B23" s="41" t="s">
        <v>1724</v>
      </c>
      <c r="C23" s="26" t="s">
        <v>105</v>
      </c>
      <c r="D23" s="24" t="s">
        <v>1392</v>
      </c>
      <c r="E23" s="24" t="s">
        <v>1766</v>
      </c>
      <c r="F23" s="31"/>
      <c r="G23" s="24" t="s">
        <v>529</v>
      </c>
      <c r="H23" s="24" t="s">
        <v>122</v>
      </c>
      <c r="I23" s="25">
        <v>4</v>
      </c>
      <c r="J23" s="24" t="s">
        <v>328</v>
      </c>
      <c r="K23" s="24" t="s">
        <v>329</v>
      </c>
      <c r="L23" s="27">
        <v>999826707</v>
      </c>
      <c r="M23" s="28" t="s">
        <v>112</v>
      </c>
      <c r="N23" s="28" t="b">
        <v>1</v>
      </c>
      <c r="O23" s="27"/>
      <c r="P23" s="27"/>
      <c r="Q23" s="33">
        <f t="shared" ref="Q23:Q29" si="3">SUM(T23:EE23)</f>
        <v>64.8</v>
      </c>
      <c r="R23" s="34">
        <f t="shared" si="1"/>
        <v>18</v>
      </c>
      <c r="S23" s="23"/>
      <c r="T23" s="27">
        <v>64.8</v>
      </c>
      <c r="U23" s="29"/>
      <c r="V23" s="29"/>
      <c r="W23" s="27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</row>
    <row r="24" spans="1:185" s="30" customFormat="1" ht="15.75" customHeight="1" x14ac:dyDescent="0.2">
      <c r="A24" s="25" t="s">
        <v>1723</v>
      </c>
      <c r="B24" s="41" t="s">
        <v>1724</v>
      </c>
      <c r="C24" s="26" t="s">
        <v>105</v>
      </c>
      <c r="D24" s="24" t="s">
        <v>1923</v>
      </c>
      <c r="E24" s="24" t="s">
        <v>1924</v>
      </c>
      <c r="F24" s="31">
        <v>37542</v>
      </c>
      <c r="G24" s="24" t="s">
        <v>372</v>
      </c>
      <c r="H24" s="24" t="s">
        <v>116</v>
      </c>
      <c r="I24" s="25">
        <v>2</v>
      </c>
      <c r="J24" s="24" t="s">
        <v>1925</v>
      </c>
      <c r="K24" s="24" t="s">
        <v>1926</v>
      </c>
      <c r="L24" s="27">
        <v>999794385</v>
      </c>
      <c r="M24" s="28" t="s">
        <v>112</v>
      </c>
      <c r="N24" s="28"/>
      <c r="O24" s="27"/>
      <c r="P24" s="27"/>
      <c r="Q24" s="33">
        <f t="shared" si="3"/>
        <v>60.6</v>
      </c>
      <c r="R24" s="34">
        <f t="shared" si="1"/>
        <v>19</v>
      </c>
      <c r="S24" s="23"/>
      <c r="T24" s="27"/>
      <c r="U24" s="29"/>
      <c r="V24" s="29"/>
      <c r="W24" s="27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>
        <v>60.6</v>
      </c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</row>
    <row r="25" spans="1:185" s="30" customFormat="1" ht="15.75" customHeight="1" x14ac:dyDescent="0.2">
      <c r="A25" s="25" t="s">
        <v>1723</v>
      </c>
      <c r="B25" s="41" t="s">
        <v>1724</v>
      </c>
      <c r="C25" s="26" t="s">
        <v>105</v>
      </c>
      <c r="D25" s="62" t="s">
        <v>1392</v>
      </c>
      <c r="E25" s="62" t="s">
        <v>3813</v>
      </c>
      <c r="F25" s="31"/>
      <c r="G25" s="24"/>
      <c r="H25" s="24"/>
      <c r="I25" s="25"/>
      <c r="J25" s="24"/>
      <c r="K25" s="24"/>
      <c r="L25" s="27"/>
      <c r="M25" s="28"/>
      <c r="N25" s="28"/>
      <c r="O25" s="27"/>
      <c r="P25" s="27"/>
      <c r="Q25" s="33">
        <f t="shared" si="3"/>
        <v>60</v>
      </c>
      <c r="R25" s="34">
        <f t="shared" si="1"/>
        <v>20</v>
      </c>
      <c r="S25" s="23"/>
      <c r="T25" s="27"/>
      <c r="U25" s="29"/>
      <c r="V25" s="29"/>
      <c r="W25" s="27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>
        <v>60</v>
      </c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</row>
    <row r="26" spans="1:185" s="30" customFormat="1" ht="15.75" customHeight="1" x14ac:dyDescent="0.2">
      <c r="A26" s="25" t="s">
        <v>1723</v>
      </c>
      <c r="B26" s="41" t="s">
        <v>1724</v>
      </c>
      <c r="C26" s="26" t="s">
        <v>105</v>
      </c>
      <c r="D26" s="24" t="s">
        <v>1827</v>
      </c>
      <c r="E26" s="24" t="s">
        <v>1828</v>
      </c>
      <c r="F26" s="31"/>
      <c r="G26" s="24" t="s">
        <v>1388</v>
      </c>
      <c r="H26" s="24" t="s">
        <v>122</v>
      </c>
      <c r="I26" s="25">
        <v>4</v>
      </c>
      <c r="J26" s="24" t="s">
        <v>328</v>
      </c>
      <c r="K26" s="24" t="s">
        <v>329</v>
      </c>
      <c r="L26" s="27">
        <v>999704755</v>
      </c>
      <c r="M26" s="28" t="s">
        <v>112</v>
      </c>
      <c r="N26" s="28"/>
      <c r="O26" s="27"/>
      <c r="P26" s="27"/>
      <c r="Q26" s="33">
        <f t="shared" si="3"/>
        <v>59.36</v>
      </c>
      <c r="R26" s="34">
        <f t="shared" si="1"/>
        <v>21</v>
      </c>
      <c r="S26" s="23"/>
      <c r="T26" s="27"/>
      <c r="U26" s="29"/>
      <c r="V26" s="29"/>
      <c r="W26" s="27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>
        <v>59.36</v>
      </c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</row>
    <row r="27" spans="1:185" s="30" customFormat="1" ht="15.75" customHeight="1" x14ac:dyDescent="0.2">
      <c r="A27" s="25" t="s">
        <v>1723</v>
      </c>
      <c r="B27" s="41" t="s">
        <v>1724</v>
      </c>
      <c r="C27" s="26" t="s">
        <v>105</v>
      </c>
      <c r="D27" s="24" t="s">
        <v>1764</v>
      </c>
      <c r="E27" s="24" t="s">
        <v>1939</v>
      </c>
      <c r="F27" s="31"/>
      <c r="G27" s="24" t="s">
        <v>698</v>
      </c>
      <c r="H27" s="24" t="s">
        <v>133</v>
      </c>
      <c r="I27" s="25">
        <v>1</v>
      </c>
      <c r="J27" s="24" t="s">
        <v>1940</v>
      </c>
      <c r="K27" s="24" t="s">
        <v>699</v>
      </c>
      <c r="L27" s="27">
        <v>999714329</v>
      </c>
      <c r="M27" s="28" t="s">
        <v>112</v>
      </c>
      <c r="N27" s="28"/>
      <c r="O27" s="27"/>
      <c r="P27" s="27"/>
      <c r="Q27" s="33">
        <f t="shared" si="3"/>
        <v>59.36</v>
      </c>
      <c r="R27" s="34">
        <f t="shared" si="1"/>
        <v>21</v>
      </c>
      <c r="S27" s="23"/>
      <c r="T27" s="27"/>
      <c r="U27" s="29"/>
      <c r="V27" s="29"/>
      <c r="W27" s="27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>
        <v>59.36</v>
      </c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</row>
    <row r="28" spans="1:185" s="30" customFormat="1" ht="15.75" customHeight="1" x14ac:dyDescent="0.2">
      <c r="A28" s="25" t="s">
        <v>1723</v>
      </c>
      <c r="B28" s="41" t="s">
        <v>1724</v>
      </c>
      <c r="C28" s="26" t="s">
        <v>105</v>
      </c>
      <c r="D28" s="24" t="s">
        <v>1811</v>
      </c>
      <c r="E28" s="24" t="s">
        <v>1812</v>
      </c>
      <c r="F28" s="31"/>
      <c r="G28" s="24" t="s">
        <v>1813</v>
      </c>
      <c r="H28" s="24" t="s">
        <v>316</v>
      </c>
      <c r="I28" s="25">
        <v>7</v>
      </c>
      <c r="J28" s="24" t="s">
        <v>1814</v>
      </c>
      <c r="K28" s="24" t="s">
        <v>1815</v>
      </c>
      <c r="L28" s="27">
        <v>999797109</v>
      </c>
      <c r="M28" s="28" t="s">
        <v>112</v>
      </c>
      <c r="N28" s="28"/>
      <c r="O28" s="27"/>
      <c r="P28" s="27"/>
      <c r="Q28" s="33">
        <f t="shared" si="3"/>
        <v>54.34</v>
      </c>
      <c r="R28" s="34">
        <f t="shared" si="1"/>
        <v>23</v>
      </c>
      <c r="S28" s="23"/>
      <c r="T28" s="27"/>
      <c r="U28" s="29"/>
      <c r="V28" s="29"/>
      <c r="W28" s="27"/>
      <c r="X28" s="29"/>
      <c r="Y28" s="29"/>
      <c r="Z28" s="29"/>
      <c r="AA28" s="29">
        <v>20</v>
      </c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>
        <v>34.340000000000003</v>
      </c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</row>
    <row r="29" spans="1:185" s="30" customFormat="1" ht="15.75" customHeight="1" x14ac:dyDescent="0.2">
      <c r="A29" s="25" t="s">
        <v>1723</v>
      </c>
      <c r="B29" s="41" t="s">
        <v>1724</v>
      </c>
      <c r="C29" s="26" t="s">
        <v>105</v>
      </c>
      <c r="D29" s="24" t="s">
        <v>1767</v>
      </c>
      <c r="E29" s="24" t="s">
        <v>1768</v>
      </c>
      <c r="F29" s="31">
        <v>37483</v>
      </c>
      <c r="G29" s="24" t="s">
        <v>1769</v>
      </c>
      <c r="H29" s="24" t="s">
        <v>988</v>
      </c>
      <c r="I29" s="25">
        <v>8</v>
      </c>
      <c r="J29" s="24" t="s">
        <v>1770</v>
      </c>
      <c r="K29" s="24" t="s">
        <v>1771</v>
      </c>
      <c r="L29" s="27">
        <v>999847117</v>
      </c>
      <c r="M29" s="28" t="s">
        <v>112</v>
      </c>
      <c r="N29" s="28"/>
      <c r="O29" s="27"/>
      <c r="P29" s="27"/>
      <c r="Q29" s="33">
        <f t="shared" si="3"/>
        <v>51.8</v>
      </c>
      <c r="R29" s="34">
        <f t="shared" si="1"/>
        <v>24</v>
      </c>
      <c r="S29" s="23"/>
      <c r="T29" s="27"/>
      <c r="U29" s="29"/>
      <c r="V29" s="29"/>
      <c r="W29" s="27"/>
      <c r="X29" s="29"/>
      <c r="Y29" s="29"/>
      <c r="Z29" s="29"/>
      <c r="AA29" s="29"/>
      <c r="AB29" s="29"/>
      <c r="AC29" s="29"/>
      <c r="AD29" s="29"/>
      <c r="AE29" s="29">
        <v>20</v>
      </c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>
        <v>31.8</v>
      </c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</row>
    <row r="30" spans="1:185" s="30" customFormat="1" ht="15.75" customHeight="1" x14ac:dyDescent="0.2">
      <c r="A30" s="25" t="s">
        <v>1723</v>
      </c>
      <c r="B30" s="41" t="s">
        <v>1724</v>
      </c>
      <c r="C30" s="26" t="s">
        <v>105</v>
      </c>
      <c r="D30" s="24" t="s">
        <v>1772</v>
      </c>
      <c r="E30" s="24" t="s">
        <v>1773</v>
      </c>
      <c r="F30" s="31">
        <v>37510</v>
      </c>
      <c r="G30" s="24" t="s">
        <v>453</v>
      </c>
      <c r="H30" s="24" t="s">
        <v>116</v>
      </c>
      <c r="I30" s="25">
        <v>2</v>
      </c>
      <c r="J30" s="24" t="s">
        <v>678</v>
      </c>
      <c r="K30" s="24" t="s">
        <v>455</v>
      </c>
      <c r="L30" s="27">
        <v>999804447</v>
      </c>
      <c r="M30" s="28" t="s">
        <v>112</v>
      </c>
      <c r="N30" s="28"/>
      <c r="O30" s="27"/>
      <c r="P30" s="27"/>
      <c r="Q30" s="33">
        <f>21 + SUM(AO30:EE30)</f>
        <v>49.5</v>
      </c>
      <c r="R30" s="34">
        <f t="shared" si="1"/>
        <v>25</v>
      </c>
      <c r="S30" s="23"/>
      <c r="T30" s="27"/>
      <c r="U30" s="29"/>
      <c r="V30" s="29"/>
      <c r="W30" s="27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>
        <v>28.5</v>
      </c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</row>
    <row r="31" spans="1:185" s="30" customFormat="1" ht="15.75" customHeight="1" x14ac:dyDescent="0.2">
      <c r="A31" s="25" t="s">
        <v>1723</v>
      </c>
      <c r="B31" s="41" t="s">
        <v>1724</v>
      </c>
      <c r="C31" s="26" t="s">
        <v>105</v>
      </c>
      <c r="D31" s="24" t="s">
        <v>1774</v>
      </c>
      <c r="E31" s="24" t="s">
        <v>1775</v>
      </c>
      <c r="F31" s="31"/>
      <c r="G31" s="24"/>
      <c r="H31" s="24"/>
      <c r="I31" s="25"/>
      <c r="J31" s="24"/>
      <c r="K31" s="24"/>
      <c r="L31" s="27"/>
      <c r="M31" s="28"/>
      <c r="N31" s="28"/>
      <c r="O31" s="27"/>
      <c r="P31" s="27"/>
      <c r="Q31" s="33">
        <f t="shared" ref="Q31:Q44" si="4">SUM(T31:EE31)</f>
        <v>47.25</v>
      </c>
      <c r="R31" s="34">
        <f t="shared" si="1"/>
        <v>26</v>
      </c>
      <c r="S31" s="23"/>
      <c r="T31" s="27"/>
      <c r="U31" s="29"/>
      <c r="V31" s="29"/>
      <c r="W31" s="27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>
        <v>47.25</v>
      </c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</row>
    <row r="32" spans="1:185" s="30" customFormat="1" ht="15.75" customHeight="1" x14ac:dyDescent="0.2">
      <c r="A32" s="25" t="s">
        <v>1723</v>
      </c>
      <c r="B32" s="41" t="s">
        <v>1724</v>
      </c>
      <c r="C32" s="26" t="s">
        <v>105</v>
      </c>
      <c r="D32" s="24" t="s">
        <v>1776</v>
      </c>
      <c r="E32" s="24" t="s">
        <v>1777</v>
      </c>
      <c r="F32" s="31"/>
      <c r="G32" s="24"/>
      <c r="H32" s="24"/>
      <c r="I32" s="25"/>
      <c r="J32" s="24"/>
      <c r="K32" s="24"/>
      <c r="L32" s="27"/>
      <c r="M32" s="28"/>
      <c r="N32" s="28"/>
      <c r="O32" s="27"/>
      <c r="P32" s="27"/>
      <c r="Q32" s="33">
        <f t="shared" si="4"/>
        <v>47.25</v>
      </c>
      <c r="R32" s="34">
        <f t="shared" si="1"/>
        <v>26</v>
      </c>
      <c r="S32" s="23"/>
      <c r="T32" s="27"/>
      <c r="U32" s="29"/>
      <c r="V32" s="29"/>
      <c r="W32" s="27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>
        <v>47.25</v>
      </c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</row>
    <row r="33" spans="1:185" s="30" customFormat="1" ht="15.75" customHeight="1" x14ac:dyDescent="0.2">
      <c r="A33" s="25" t="s">
        <v>1723</v>
      </c>
      <c r="B33" s="41" t="s">
        <v>1724</v>
      </c>
      <c r="C33" s="26" t="s">
        <v>105</v>
      </c>
      <c r="D33" s="24" t="s">
        <v>1778</v>
      </c>
      <c r="E33" s="24" t="s">
        <v>1779</v>
      </c>
      <c r="F33" s="31"/>
      <c r="G33" s="24" t="s">
        <v>1780</v>
      </c>
      <c r="H33" s="24" t="s">
        <v>122</v>
      </c>
      <c r="I33" s="25">
        <v>4</v>
      </c>
      <c r="J33" s="24" t="s">
        <v>1781</v>
      </c>
      <c r="K33" s="24" t="s">
        <v>1782</v>
      </c>
      <c r="L33" s="27">
        <v>999890834</v>
      </c>
      <c r="M33" s="28" t="s">
        <v>112</v>
      </c>
      <c r="N33" s="28"/>
      <c r="O33" s="27"/>
      <c r="P33" s="27"/>
      <c r="Q33" s="33">
        <f t="shared" si="4"/>
        <v>46.8</v>
      </c>
      <c r="R33" s="34">
        <f t="shared" si="1"/>
        <v>28</v>
      </c>
      <c r="S33" s="23"/>
      <c r="T33" s="27"/>
      <c r="U33" s="29"/>
      <c r="V33" s="29"/>
      <c r="W33" s="27"/>
      <c r="X33" s="29"/>
      <c r="Y33" s="29"/>
      <c r="Z33" s="29"/>
      <c r="AA33" s="29"/>
      <c r="AB33" s="29"/>
      <c r="AC33" s="29"/>
      <c r="AD33" s="29">
        <v>15</v>
      </c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>
        <v>31.8</v>
      </c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</row>
    <row r="34" spans="1:185" s="30" customFormat="1" ht="15.75" customHeight="1" x14ac:dyDescent="0.2">
      <c r="A34" s="25" t="s">
        <v>1723</v>
      </c>
      <c r="B34" s="41" t="s">
        <v>1724</v>
      </c>
      <c r="C34" s="26" t="s">
        <v>105</v>
      </c>
      <c r="D34" s="24" t="s">
        <v>2068</v>
      </c>
      <c r="E34" s="24" t="s">
        <v>2069</v>
      </c>
      <c r="F34" s="31"/>
      <c r="G34" s="24" t="s">
        <v>2070</v>
      </c>
      <c r="H34" s="24" t="s">
        <v>116</v>
      </c>
      <c r="I34" s="25">
        <v>2</v>
      </c>
      <c r="J34" s="24" t="s">
        <v>128</v>
      </c>
      <c r="K34" s="24" t="s">
        <v>129</v>
      </c>
      <c r="L34" s="27">
        <v>999876352</v>
      </c>
      <c r="M34" s="28" t="s">
        <v>112</v>
      </c>
      <c r="N34" s="28"/>
      <c r="O34" s="27"/>
      <c r="P34" s="27"/>
      <c r="Q34" s="33">
        <f t="shared" si="4"/>
        <v>45.45</v>
      </c>
      <c r="R34" s="34">
        <f t="shared" si="1"/>
        <v>29</v>
      </c>
      <c r="S34" s="23"/>
      <c r="T34" s="27"/>
      <c r="U34" s="29"/>
      <c r="V34" s="29"/>
      <c r="W34" s="27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>
        <v>45.45</v>
      </c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</row>
    <row r="35" spans="1:185" s="30" customFormat="1" ht="15.75" customHeight="1" x14ac:dyDescent="0.2">
      <c r="A35" s="25" t="s">
        <v>1723</v>
      </c>
      <c r="B35" s="41" t="s">
        <v>1724</v>
      </c>
      <c r="C35" s="26" t="s">
        <v>105</v>
      </c>
      <c r="D35" s="24" t="s">
        <v>1876</v>
      </c>
      <c r="E35" s="24" t="s">
        <v>360</v>
      </c>
      <c r="F35" s="31"/>
      <c r="G35" s="24"/>
      <c r="H35" s="24"/>
      <c r="I35" s="25"/>
      <c r="J35" s="24"/>
      <c r="K35" s="24"/>
      <c r="L35" s="27"/>
      <c r="M35" s="28"/>
      <c r="N35" s="28"/>
      <c r="O35" s="27"/>
      <c r="P35" s="27"/>
      <c r="Q35" s="33">
        <f t="shared" si="4"/>
        <v>42.4</v>
      </c>
      <c r="R35" s="34">
        <f t="shared" si="1"/>
        <v>30</v>
      </c>
      <c r="S35" s="23"/>
      <c r="T35" s="27"/>
      <c r="U35" s="29"/>
      <c r="V35" s="29"/>
      <c r="W35" s="27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>
        <v>42.4</v>
      </c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</row>
    <row r="36" spans="1:185" s="30" customFormat="1" ht="15.75" customHeight="1" x14ac:dyDescent="0.2">
      <c r="A36" s="25" t="s">
        <v>1723</v>
      </c>
      <c r="B36" s="41" t="s">
        <v>1724</v>
      </c>
      <c r="C36" s="26" t="s">
        <v>105</v>
      </c>
      <c r="D36" s="24" t="s">
        <v>1917</v>
      </c>
      <c r="E36" s="24" t="s">
        <v>1918</v>
      </c>
      <c r="F36" s="31"/>
      <c r="G36" s="24" t="s">
        <v>263</v>
      </c>
      <c r="H36" s="24" t="s">
        <v>116</v>
      </c>
      <c r="I36" s="25">
        <v>2</v>
      </c>
      <c r="J36" s="24" t="s">
        <v>1919</v>
      </c>
      <c r="K36" s="24" t="s">
        <v>1920</v>
      </c>
      <c r="L36" s="27">
        <v>999739429</v>
      </c>
      <c r="M36" s="28" t="s">
        <v>112</v>
      </c>
      <c r="N36" s="28"/>
      <c r="O36" s="27"/>
      <c r="P36" s="27"/>
      <c r="Q36" s="33">
        <f t="shared" si="4"/>
        <v>42.4</v>
      </c>
      <c r="R36" s="34">
        <f t="shared" si="1"/>
        <v>30</v>
      </c>
      <c r="S36" s="23"/>
      <c r="T36" s="27"/>
      <c r="U36" s="29"/>
      <c r="V36" s="29"/>
      <c r="W36" s="27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>
        <v>42.4</v>
      </c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</row>
    <row r="37" spans="1:185" s="30" customFormat="1" ht="15.75" customHeight="1" x14ac:dyDescent="0.2">
      <c r="A37" s="25" t="s">
        <v>1723</v>
      </c>
      <c r="B37" s="41" t="s">
        <v>1724</v>
      </c>
      <c r="C37" s="26" t="s">
        <v>105</v>
      </c>
      <c r="D37" s="24" t="s">
        <v>1783</v>
      </c>
      <c r="E37" s="24" t="s">
        <v>336</v>
      </c>
      <c r="F37" s="31"/>
      <c r="G37" s="24" t="s">
        <v>1751</v>
      </c>
      <c r="H37" s="24" t="s">
        <v>116</v>
      </c>
      <c r="I37" s="25">
        <v>2</v>
      </c>
      <c r="J37" s="24" t="s">
        <v>1784</v>
      </c>
      <c r="K37" s="24" t="s">
        <v>1472</v>
      </c>
      <c r="L37" s="27">
        <v>999775648</v>
      </c>
      <c r="M37" s="28" t="s">
        <v>112</v>
      </c>
      <c r="N37" s="28"/>
      <c r="O37" s="27"/>
      <c r="P37" s="27"/>
      <c r="Q37" s="33">
        <f t="shared" si="4"/>
        <v>40</v>
      </c>
      <c r="R37" s="34">
        <f t="shared" si="1"/>
        <v>32</v>
      </c>
      <c r="S37" s="23"/>
      <c r="T37" s="27"/>
      <c r="U37" s="29"/>
      <c r="V37" s="29"/>
      <c r="W37" s="27"/>
      <c r="X37" s="29"/>
      <c r="Y37" s="29"/>
      <c r="Z37" s="29"/>
      <c r="AA37" s="29"/>
      <c r="AB37" s="29"/>
      <c r="AC37" s="29"/>
      <c r="AD37" s="29"/>
      <c r="AE37" s="29"/>
      <c r="AF37" s="29"/>
      <c r="AG37" s="29">
        <v>40</v>
      </c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</row>
    <row r="38" spans="1:185" s="30" customFormat="1" ht="15.75" customHeight="1" x14ac:dyDescent="0.2">
      <c r="A38" s="25" t="s">
        <v>1723</v>
      </c>
      <c r="B38" s="41" t="s">
        <v>1724</v>
      </c>
      <c r="C38" s="26" t="s">
        <v>105</v>
      </c>
      <c r="D38" s="24" t="s">
        <v>1788</v>
      </c>
      <c r="E38" s="24" t="s">
        <v>1789</v>
      </c>
      <c r="F38" s="31"/>
      <c r="G38" s="24"/>
      <c r="H38" s="24"/>
      <c r="I38" s="25"/>
      <c r="J38" s="24"/>
      <c r="K38" s="24"/>
      <c r="L38" s="27"/>
      <c r="M38" s="28"/>
      <c r="N38" s="28"/>
      <c r="O38" s="27"/>
      <c r="P38" s="27"/>
      <c r="Q38" s="33">
        <f t="shared" si="4"/>
        <v>37.06</v>
      </c>
      <c r="R38" s="34">
        <f t="shared" si="1"/>
        <v>33</v>
      </c>
      <c r="S38" s="23"/>
      <c r="T38" s="27"/>
      <c r="U38" s="29"/>
      <c r="V38" s="29"/>
      <c r="W38" s="27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>
        <v>37.06</v>
      </c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</row>
    <row r="39" spans="1:185" s="30" customFormat="1" ht="15.75" customHeight="1" x14ac:dyDescent="0.2">
      <c r="A39" s="25" t="s">
        <v>1723</v>
      </c>
      <c r="B39" s="41" t="s">
        <v>1724</v>
      </c>
      <c r="C39" s="26" t="s">
        <v>105</v>
      </c>
      <c r="D39" s="62" t="s">
        <v>3760</v>
      </c>
      <c r="E39" s="62" t="s">
        <v>2657</v>
      </c>
      <c r="F39" s="31"/>
      <c r="G39" s="24"/>
      <c r="H39" s="24"/>
      <c r="I39" s="25"/>
      <c r="J39" s="24"/>
      <c r="K39" s="24"/>
      <c r="L39" s="27"/>
      <c r="M39" s="28"/>
      <c r="N39" s="28"/>
      <c r="O39" s="27"/>
      <c r="P39" s="27"/>
      <c r="Q39" s="33">
        <f t="shared" si="4"/>
        <v>34.340000000000003</v>
      </c>
      <c r="R39" s="34">
        <f t="shared" si="1"/>
        <v>34</v>
      </c>
      <c r="S39" s="23"/>
      <c r="T39" s="27"/>
      <c r="U39" s="29"/>
      <c r="V39" s="29"/>
      <c r="W39" s="27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>
        <v>34.340000000000003</v>
      </c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</row>
    <row r="40" spans="1:185" s="30" customFormat="1" ht="15.75" customHeight="1" x14ac:dyDescent="0.2">
      <c r="A40" s="25" t="s">
        <v>1723</v>
      </c>
      <c r="B40" s="41" t="s">
        <v>1724</v>
      </c>
      <c r="C40" s="26" t="s">
        <v>105</v>
      </c>
      <c r="D40" s="24" t="s">
        <v>1682</v>
      </c>
      <c r="E40" s="24" t="s">
        <v>1790</v>
      </c>
      <c r="F40" s="31">
        <v>37530</v>
      </c>
      <c r="G40" s="24" t="s">
        <v>918</v>
      </c>
      <c r="H40" s="24" t="s">
        <v>200</v>
      </c>
      <c r="I40" s="25">
        <v>8</v>
      </c>
      <c r="J40" s="24" t="s">
        <v>209</v>
      </c>
      <c r="K40" s="24" t="s">
        <v>210</v>
      </c>
      <c r="L40" s="27">
        <v>999798889</v>
      </c>
      <c r="M40" s="28" t="s">
        <v>112</v>
      </c>
      <c r="N40" s="28"/>
      <c r="O40" s="27"/>
      <c r="P40" s="27"/>
      <c r="Q40" s="33">
        <f t="shared" si="4"/>
        <v>31.8</v>
      </c>
      <c r="R40" s="34">
        <f t="shared" si="1"/>
        <v>35</v>
      </c>
      <c r="S40" s="23"/>
      <c r="T40" s="27"/>
      <c r="U40" s="29"/>
      <c r="V40" s="29"/>
      <c r="W40" s="27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>
        <v>31.8</v>
      </c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</row>
    <row r="41" spans="1:185" s="30" customFormat="1" ht="15.75" customHeight="1" x14ac:dyDescent="0.2">
      <c r="A41" s="25" t="s">
        <v>1723</v>
      </c>
      <c r="B41" s="41" t="s">
        <v>1724</v>
      </c>
      <c r="C41" s="26" t="s">
        <v>105</v>
      </c>
      <c r="D41" s="24" t="s">
        <v>1796</v>
      </c>
      <c r="E41" s="24" t="s">
        <v>1797</v>
      </c>
      <c r="F41" s="31"/>
      <c r="G41" s="24" t="s">
        <v>1798</v>
      </c>
      <c r="H41" s="24" t="s">
        <v>116</v>
      </c>
      <c r="I41" s="25">
        <v>2</v>
      </c>
      <c r="J41" s="24" t="s">
        <v>514</v>
      </c>
      <c r="K41" s="24" t="s">
        <v>515</v>
      </c>
      <c r="L41" s="27">
        <v>999804325</v>
      </c>
      <c r="M41" s="28" t="s">
        <v>112</v>
      </c>
      <c r="N41" s="28" t="b">
        <v>1</v>
      </c>
      <c r="O41" s="27"/>
      <c r="P41" s="27"/>
      <c r="Q41" s="33">
        <f t="shared" si="4"/>
        <v>31.8</v>
      </c>
      <c r="R41" s="34">
        <f t="shared" si="1"/>
        <v>35</v>
      </c>
      <c r="S41" s="23"/>
      <c r="T41" s="27">
        <v>31.8</v>
      </c>
      <c r="U41" s="29"/>
      <c r="V41" s="29"/>
      <c r="W41" s="27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</row>
    <row r="42" spans="1:185" s="30" customFormat="1" ht="15.75" customHeight="1" x14ac:dyDescent="0.2">
      <c r="A42" s="25" t="s">
        <v>1723</v>
      </c>
      <c r="B42" s="41" t="s">
        <v>1724</v>
      </c>
      <c r="C42" s="26" t="s">
        <v>105</v>
      </c>
      <c r="D42" s="24" t="s">
        <v>985</v>
      </c>
      <c r="E42" s="24" t="s">
        <v>1799</v>
      </c>
      <c r="F42" s="31">
        <v>37319</v>
      </c>
      <c r="G42" s="24" t="s">
        <v>1800</v>
      </c>
      <c r="H42" s="24" t="s">
        <v>310</v>
      </c>
      <c r="I42" s="25">
        <v>5</v>
      </c>
      <c r="J42" s="24" t="s">
        <v>569</v>
      </c>
      <c r="K42" s="24" t="s">
        <v>570</v>
      </c>
      <c r="L42" s="27">
        <v>999826380</v>
      </c>
      <c r="M42" s="28" t="s">
        <v>112</v>
      </c>
      <c r="N42" s="28"/>
      <c r="O42" s="27"/>
      <c r="P42" s="27"/>
      <c r="Q42" s="33">
        <f t="shared" si="4"/>
        <v>31.8</v>
      </c>
      <c r="R42" s="34">
        <f t="shared" si="1"/>
        <v>35</v>
      </c>
      <c r="S42" s="23"/>
      <c r="T42" s="27"/>
      <c r="U42" s="29"/>
      <c r="V42" s="29"/>
      <c r="W42" s="27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>
        <v>31.8</v>
      </c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</row>
    <row r="43" spans="1:185" s="30" customFormat="1" ht="15.75" customHeight="1" x14ac:dyDescent="0.2">
      <c r="A43" s="25" t="s">
        <v>1723</v>
      </c>
      <c r="B43" s="41" t="s">
        <v>1724</v>
      </c>
      <c r="C43" s="26" t="s">
        <v>105</v>
      </c>
      <c r="D43" s="24" t="s">
        <v>1801</v>
      </c>
      <c r="E43" s="24" t="s">
        <v>1802</v>
      </c>
      <c r="F43" s="31"/>
      <c r="G43" s="24" t="s">
        <v>1803</v>
      </c>
      <c r="H43" s="24" t="s">
        <v>116</v>
      </c>
      <c r="I43" s="25">
        <v>2</v>
      </c>
      <c r="J43" s="24" t="s">
        <v>1804</v>
      </c>
      <c r="K43" s="24" t="s">
        <v>1805</v>
      </c>
      <c r="L43" s="27">
        <v>999715421</v>
      </c>
      <c r="M43" s="28" t="s">
        <v>112</v>
      </c>
      <c r="N43" s="28"/>
      <c r="O43" s="27"/>
      <c r="P43" s="27"/>
      <c r="Q43" s="33">
        <f t="shared" si="4"/>
        <v>28.5</v>
      </c>
      <c r="R43" s="34">
        <f t="shared" si="1"/>
        <v>38</v>
      </c>
      <c r="S43" s="23"/>
      <c r="T43" s="27"/>
      <c r="U43" s="29"/>
      <c r="V43" s="29"/>
      <c r="W43" s="27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>
        <v>28.5</v>
      </c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</row>
    <row r="44" spans="1:185" s="30" customFormat="1" ht="15.75" customHeight="1" x14ac:dyDescent="0.2">
      <c r="A44" s="25" t="s">
        <v>1723</v>
      </c>
      <c r="B44" s="41" t="s">
        <v>1724</v>
      </c>
      <c r="C44" s="26" t="s">
        <v>105</v>
      </c>
      <c r="D44" s="24" t="s">
        <v>1806</v>
      </c>
      <c r="E44" s="24" t="s">
        <v>1807</v>
      </c>
      <c r="F44" s="31">
        <v>37079</v>
      </c>
      <c r="G44" s="24" t="s">
        <v>1638</v>
      </c>
      <c r="H44" s="24" t="s">
        <v>116</v>
      </c>
      <c r="I44" s="25">
        <v>2</v>
      </c>
      <c r="J44" s="24" t="s">
        <v>1639</v>
      </c>
      <c r="K44" s="24" t="s">
        <v>1640</v>
      </c>
      <c r="L44" s="27">
        <v>999851979</v>
      </c>
      <c r="M44" s="28" t="s">
        <v>112</v>
      </c>
      <c r="N44" s="28"/>
      <c r="O44" s="27"/>
      <c r="P44" s="27"/>
      <c r="Q44" s="33">
        <f t="shared" si="4"/>
        <v>28.5</v>
      </c>
      <c r="R44" s="34">
        <f t="shared" si="1"/>
        <v>38</v>
      </c>
      <c r="S44" s="23"/>
      <c r="T44" s="27"/>
      <c r="U44" s="29"/>
      <c r="V44" s="29"/>
      <c r="W44" s="27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>
        <v>28.5</v>
      </c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</row>
    <row r="45" spans="1:185" s="30" customFormat="1" ht="15.75" customHeight="1" x14ac:dyDescent="0.2">
      <c r="A45" s="25" t="s">
        <v>1723</v>
      </c>
      <c r="B45" s="41" t="s">
        <v>1724</v>
      </c>
      <c r="C45" s="26" t="s">
        <v>105</v>
      </c>
      <c r="D45" s="24" t="s">
        <v>1808</v>
      </c>
      <c r="E45" s="24" t="s">
        <v>1809</v>
      </c>
      <c r="F45" s="31">
        <v>37594</v>
      </c>
      <c r="G45" s="24" t="s">
        <v>1810</v>
      </c>
      <c r="H45" s="24" t="s">
        <v>139</v>
      </c>
      <c r="I45" s="25">
        <v>8</v>
      </c>
      <c r="J45" s="24" t="s">
        <v>1517</v>
      </c>
      <c r="K45" s="24" t="s">
        <v>1518</v>
      </c>
      <c r="L45" s="27">
        <v>999847675</v>
      </c>
      <c r="M45" s="28" t="s">
        <v>112</v>
      </c>
      <c r="N45" s="28"/>
      <c r="O45" s="27"/>
      <c r="P45" s="27"/>
      <c r="Q45" s="33">
        <f>27 + SUM(AO45:EE45)</f>
        <v>27</v>
      </c>
      <c r="R45" s="34">
        <f t="shared" si="1"/>
        <v>40</v>
      </c>
      <c r="S45" s="23"/>
      <c r="T45" s="27"/>
      <c r="U45" s="29"/>
      <c r="V45" s="29"/>
      <c r="W45" s="27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</row>
    <row r="46" spans="1:185" s="30" customFormat="1" ht="15.75" customHeight="1" x14ac:dyDescent="0.2">
      <c r="A46" s="25" t="s">
        <v>1723</v>
      </c>
      <c r="B46" s="41" t="s">
        <v>1724</v>
      </c>
      <c r="C46" s="26" t="s">
        <v>105</v>
      </c>
      <c r="D46" s="24" t="s">
        <v>1816</v>
      </c>
      <c r="E46" s="24" t="s">
        <v>1817</v>
      </c>
      <c r="F46" s="31">
        <v>37346</v>
      </c>
      <c r="G46" s="24" t="s">
        <v>1818</v>
      </c>
      <c r="H46" s="24" t="s">
        <v>116</v>
      </c>
      <c r="I46" s="25">
        <v>2</v>
      </c>
      <c r="J46" s="24" t="s">
        <v>1819</v>
      </c>
      <c r="K46" s="24" t="s">
        <v>1820</v>
      </c>
      <c r="L46" s="27">
        <v>999903695</v>
      </c>
      <c r="M46" s="28" t="s">
        <v>112</v>
      </c>
      <c r="N46" s="28"/>
      <c r="O46" s="27"/>
      <c r="P46" s="27"/>
      <c r="Q46" s="33">
        <f>15.75 + SUM(AO46:EE46)</f>
        <v>15.75</v>
      </c>
      <c r="R46" s="34">
        <f t="shared" si="1"/>
        <v>41</v>
      </c>
      <c r="S46" s="23"/>
      <c r="T46" s="27"/>
      <c r="U46" s="29"/>
      <c r="V46" s="29"/>
      <c r="W46" s="27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</row>
    <row r="47" spans="1:185" s="30" customFormat="1" ht="15.75" customHeight="1" x14ac:dyDescent="0.2">
      <c r="A47" s="25" t="s">
        <v>1723</v>
      </c>
      <c r="B47" s="41" t="s">
        <v>1724</v>
      </c>
      <c r="C47" s="26" t="s">
        <v>105</v>
      </c>
      <c r="D47" s="24" t="s">
        <v>1821</v>
      </c>
      <c r="E47" s="24" t="s">
        <v>1822</v>
      </c>
      <c r="F47" s="31"/>
      <c r="G47" s="24" t="s">
        <v>1823</v>
      </c>
      <c r="H47" s="24" t="s">
        <v>139</v>
      </c>
      <c r="I47" s="25">
        <v>8</v>
      </c>
      <c r="J47" s="24" t="s">
        <v>901</v>
      </c>
      <c r="K47" s="24" t="s">
        <v>1104</v>
      </c>
      <c r="L47" s="27">
        <v>999775447</v>
      </c>
      <c r="M47" s="28" t="s">
        <v>112</v>
      </c>
      <c r="N47" s="28"/>
      <c r="O47" s="27"/>
      <c r="P47" s="27"/>
      <c r="Q47" s="33">
        <f>SUM(T47:EE47)</f>
        <v>15</v>
      </c>
      <c r="R47" s="34">
        <f t="shared" si="1"/>
        <v>42</v>
      </c>
      <c r="S47" s="23"/>
      <c r="T47" s="27"/>
      <c r="U47" s="29"/>
      <c r="V47" s="29"/>
      <c r="W47" s="27"/>
      <c r="X47" s="29"/>
      <c r="Y47" s="29"/>
      <c r="Z47" s="29"/>
      <c r="AA47" s="29"/>
      <c r="AB47" s="29"/>
      <c r="AC47" s="29"/>
      <c r="AD47" s="29"/>
      <c r="AE47" s="29">
        <v>15</v>
      </c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</row>
    <row r="48" spans="1:185" s="30" customFormat="1" ht="15.75" customHeight="1" x14ac:dyDescent="0.2">
      <c r="A48" s="25" t="s">
        <v>1723</v>
      </c>
      <c r="B48" s="41" t="s">
        <v>1724</v>
      </c>
      <c r="C48" s="26" t="s">
        <v>105</v>
      </c>
      <c r="D48" s="24" t="s">
        <v>1824</v>
      </c>
      <c r="E48" s="24" t="s">
        <v>1825</v>
      </c>
      <c r="F48" s="31">
        <v>37273</v>
      </c>
      <c r="G48" s="24" t="s">
        <v>296</v>
      </c>
      <c r="H48" s="24" t="s">
        <v>139</v>
      </c>
      <c r="I48" s="25">
        <v>8</v>
      </c>
      <c r="J48" s="24"/>
      <c r="K48" s="24" t="s">
        <v>1826</v>
      </c>
      <c r="L48" s="27">
        <v>999847851</v>
      </c>
      <c r="M48" s="28" t="s">
        <v>112</v>
      </c>
      <c r="N48" s="28"/>
      <c r="O48" s="27"/>
      <c r="P48" s="27"/>
      <c r="Q48" s="33">
        <f>10 + SUM(AO48:EE48)</f>
        <v>10</v>
      </c>
      <c r="R48" s="34">
        <f t="shared" si="1"/>
        <v>43</v>
      </c>
      <c r="S48" s="23"/>
      <c r="T48" s="27"/>
      <c r="U48" s="29"/>
      <c r="V48" s="29"/>
      <c r="W48" s="27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</row>
    <row r="49" spans="1:185" s="30" customFormat="1" ht="15.75" hidden="1" customHeight="1" x14ac:dyDescent="0.2">
      <c r="A49" s="25" t="s">
        <v>1723</v>
      </c>
      <c r="B49" s="41" t="s">
        <v>1724</v>
      </c>
      <c r="C49" s="26" t="s">
        <v>105</v>
      </c>
      <c r="D49" s="24" t="s">
        <v>1829</v>
      </c>
      <c r="E49" s="24" t="s">
        <v>1830</v>
      </c>
      <c r="F49" s="31">
        <v>37022</v>
      </c>
      <c r="G49" s="24" t="s">
        <v>1831</v>
      </c>
      <c r="H49" s="24" t="s">
        <v>310</v>
      </c>
      <c r="I49" s="25">
        <v>5</v>
      </c>
      <c r="J49" s="24" t="s">
        <v>1431</v>
      </c>
      <c r="K49" s="24" t="s">
        <v>1432</v>
      </c>
      <c r="L49" s="27">
        <v>999826453</v>
      </c>
      <c r="M49" s="28" t="s">
        <v>112</v>
      </c>
      <c r="N49" s="28"/>
      <c r="O49" s="27"/>
      <c r="P49" s="27"/>
      <c r="Q49" s="33">
        <f t="shared" ref="Q49:Q86" si="5">SUM(T49:EE49)</f>
        <v>0</v>
      </c>
      <c r="R49" s="34">
        <f t="shared" ref="R49:R70" si="6">RANK(Q49,$Q$6:$Q$86)</f>
        <v>44</v>
      </c>
      <c r="S49" s="23"/>
      <c r="T49" s="27"/>
      <c r="U49" s="29"/>
      <c r="V49" s="29"/>
      <c r="W49" s="27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</row>
    <row r="50" spans="1:185" s="30" customFormat="1" ht="15.75" hidden="1" customHeight="1" x14ac:dyDescent="0.2">
      <c r="A50" s="25" t="s">
        <v>1723</v>
      </c>
      <c r="B50" s="41" t="s">
        <v>1724</v>
      </c>
      <c r="C50" s="26" t="s">
        <v>105</v>
      </c>
      <c r="D50" s="24" t="s">
        <v>1832</v>
      </c>
      <c r="E50" s="24" t="s">
        <v>1833</v>
      </c>
      <c r="F50" s="31">
        <v>37558</v>
      </c>
      <c r="G50" s="24" t="s">
        <v>1834</v>
      </c>
      <c r="H50" s="24" t="s">
        <v>116</v>
      </c>
      <c r="I50" s="25">
        <v>2</v>
      </c>
      <c r="J50" s="24" t="s">
        <v>1099</v>
      </c>
      <c r="K50" s="24" t="s">
        <v>1835</v>
      </c>
      <c r="L50" s="27">
        <v>999834410</v>
      </c>
      <c r="M50" s="28" t="s">
        <v>112</v>
      </c>
      <c r="N50" s="28"/>
      <c r="O50" s="27"/>
      <c r="P50" s="27"/>
      <c r="Q50" s="33">
        <f t="shared" si="5"/>
        <v>0</v>
      </c>
      <c r="R50" s="34">
        <f t="shared" si="6"/>
        <v>44</v>
      </c>
      <c r="S50" s="23"/>
      <c r="T50" s="27"/>
      <c r="U50" s="29"/>
      <c r="V50" s="29"/>
      <c r="W50" s="27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</row>
    <row r="51" spans="1:185" s="30" customFormat="1" ht="15.75" hidden="1" customHeight="1" x14ac:dyDescent="0.2">
      <c r="A51" s="25" t="s">
        <v>1723</v>
      </c>
      <c r="B51" s="41" t="s">
        <v>1724</v>
      </c>
      <c r="C51" s="26" t="s">
        <v>105</v>
      </c>
      <c r="D51" s="24" t="s">
        <v>1836</v>
      </c>
      <c r="E51" s="24" t="s">
        <v>1837</v>
      </c>
      <c r="F51" s="31">
        <v>37439</v>
      </c>
      <c r="G51" s="24" t="s">
        <v>1838</v>
      </c>
      <c r="H51" s="24" t="s">
        <v>139</v>
      </c>
      <c r="I51" s="25">
        <v>8</v>
      </c>
      <c r="J51" s="24" t="s">
        <v>1517</v>
      </c>
      <c r="K51" s="24" t="s">
        <v>1518</v>
      </c>
      <c r="L51" s="27">
        <v>999881365</v>
      </c>
      <c r="M51" s="28" t="s">
        <v>112</v>
      </c>
      <c r="N51" s="28"/>
      <c r="O51" s="27"/>
      <c r="P51" s="27"/>
      <c r="Q51" s="33">
        <f t="shared" si="5"/>
        <v>0</v>
      </c>
      <c r="R51" s="34">
        <f t="shared" si="6"/>
        <v>44</v>
      </c>
      <c r="S51" s="23"/>
      <c r="T51" s="27"/>
      <c r="U51" s="29"/>
      <c r="V51" s="29"/>
      <c r="W51" s="27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</row>
    <row r="52" spans="1:185" s="30" customFormat="1" ht="15.75" hidden="1" customHeight="1" x14ac:dyDescent="0.2">
      <c r="A52" s="25" t="s">
        <v>1723</v>
      </c>
      <c r="B52" s="41" t="s">
        <v>1724</v>
      </c>
      <c r="C52" s="26" t="s">
        <v>105</v>
      </c>
      <c r="D52" s="24" t="s">
        <v>1832</v>
      </c>
      <c r="E52" s="24" t="s">
        <v>1839</v>
      </c>
      <c r="F52" s="31">
        <v>37538</v>
      </c>
      <c r="G52" s="24" t="s">
        <v>768</v>
      </c>
      <c r="H52" s="24" t="s">
        <v>116</v>
      </c>
      <c r="I52" s="25">
        <v>2</v>
      </c>
      <c r="J52" s="24" t="s">
        <v>1840</v>
      </c>
      <c r="K52" s="24" t="s">
        <v>1841</v>
      </c>
      <c r="L52" s="27">
        <v>999853933</v>
      </c>
      <c r="M52" s="28" t="s">
        <v>112</v>
      </c>
      <c r="N52" s="28"/>
      <c r="O52" s="27"/>
      <c r="P52" s="27"/>
      <c r="Q52" s="33">
        <f t="shared" si="5"/>
        <v>0</v>
      </c>
      <c r="R52" s="34">
        <f t="shared" si="6"/>
        <v>44</v>
      </c>
      <c r="S52" s="23"/>
      <c r="T52" s="27"/>
      <c r="U52" s="29"/>
      <c r="V52" s="29"/>
      <c r="W52" s="27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</row>
    <row r="53" spans="1:185" s="30" customFormat="1" ht="15.75" hidden="1" customHeight="1" x14ac:dyDescent="0.2">
      <c r="A53" s="25" t="s">
        <v>1723</v>
      </c>
      <c r="B53" s="41" t="s">
        <v>1724</v>
      </c>
      <c r="C53" s="26" t="s">
        <v>105</v>
      </c>
      <c r="D53" s="24" t="s">
        <v>1842</v>
      </c>
      <c r="E53" s="24" t="s">
        <v>1843</v>
      </c>
      <c r="F53" s="31">
        <v>37440</v>
      </c>
      <c r="G53" s="24" t="s">
        <v>492</v>
      </c>
      <c r="H53" s="24" t="s">
        <v>145</v>
      </c>
      <c r="I53" s="25">
        <v>2</v>
      </c>
      <c r="J53" s="24" t="s">
        <v>798</v>
      </c>
      <c r="K53" s="24" t="s">
        <v>799</v>
      </c>
      <c r="L53" s="27">
        <v>999808868</v>
      </c>
      <c r="M53" s="28" t="s">
        <v>112</v>
      </c>
      <c r="N53" s="28"/>
      <c r="O53" s="27"/>
      <c r="P53" s="27"/>
      <c r="Q53" s="33">
        <f t="shared" si="5"/>
        <v>0</v>
      </c>
      <c r="R53" s="34">
        <f t="shared" si="6"/>
        <v>44</v>
      </c>
      <c r="S53" s="23"/>
      <c r="T53" s="27"/>
      <c r="U53" s="29"/>
      <c r="V53" s="29"/>
      <c r="W53" s="27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</row>
    <row r="54" spans="1:185" s="30" customFormat="1" ht="15.75" hidden="1" customHeight="1" x14ac:dyDescent="0.2">
      <c r="A54" s="25" t="s">
        <v>1723</v>
      </c>
      <c r="B54" s="41" t="s">
        <v>1724</v>
      </c>
      <c r="C54" s="26" t="s">
        <v>105</v>
      </c>
      <c r="D54" s="24" t="s">
        <v>1844</v>
      </c>
      <c r="E54" s="24" t="s">
        <v>652</v>
      </c>
      <c r="F54" s="31"/>
      <c r="G54" s="24" t="s">
        <v>1089</v>
      </c>
      <c r="H54" s="24" t="s">
        <v>116</v>
      </c>
      <c r="I54" s="25">
        <v>2</v>
      </c>
      <c r="J54" s="24" t="s">
        <v>1845</v>
      </c>
      <c r="K54" s="24" t="s">
        <v>1846</v>
      </c>
      <c r="L54" s="27">
        <v>999887614</v>
      </c>
      <c r="M54" s="28" t="s">
        <v>112</v>
      </c>
      <c r="N54" s="28"/>
      <c r="O54" s="27"/>
      <c r="P54" s="27"/>
      <c r="Q54" s="33">
        <f t="shared" si="5"/>
        <v>0</v>
      </c>
      <c r="R54" s="34">
        <f t="shared" si="6"/>
        <v>44</v>
      </c>
      <c r="S54" s="23"/>
      <c r="T54" s="27"/>
      <c r="U54" s="29"/>
      <c r="V54" s="29"/>
      <c r="W54" s="27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</row>
    <row r="55" spans="1:185" s="30" customFormat="1" ht="15.75" hidden="1" customHeight="1" x14ac:dyDescent="0.2">
      <c r="A55" s="25" t="s">
        <v>1723</v>
      </c>
      <c r="B55" s="41" t="s">
        <v>1724</v>
      </c>
      <c r="C55" s="26" t="s">
        <v>105</v>
      </c>
      <c r="D55" s="24" t="s">
        <v>1848</v>
      </c>
      <c r="E55" s="24" t="s">
        <v>438</v>
      </c>
      <c r="F55" s="31"/>
      <c r="G55" s="24" t="s">
        <v>1849</v>
      </c>
      <c r="H55" s="24" t="s">
        <v>116</v>
      </c>
      <c r="I55" s="25">
        <v>2</v>
      </c>
      <c r="J55" s="24" t="s">
        <v>1850</v>
      </c>
      <c r="K55" s="24" t="s">
        <v>1753</v>
      </c>
      <c r="L55" s="27">
        <v>999836141</v>
      </c>
      <c r="M55" s="28" t="s">
        <v>112</v>
      </c>
      <c r="N55" s="28"/>
      <c r="O55" s="27"/>
      <c r="P55" s="27"/>
      <c r="Q55" s="33">
        <f t="shared" si="5"/>
        <v>0</v>
      </c>
      <c r="R55" s="34">
        <f t="shared" si="6"/>
        <v>44</v>
      </c>
      <c r="S55" s="23"/>
      <c r="T55" s="27"/>
      <c r="U55" s="29"/>
      <c r="V55" s="29"/>
      <c r="W55" s="27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</row>
    <row r="56" spans="1:185" s="30" customFormat="1" ht="15.75" hidden="1" customHeight="1" x14ac:dyDescent="0.2">
      <c r="A56" s="25" t="s">
        <v>1723</v>
      </c>
      <c r="B56" s="41" t="s">
        <v>1724</v>
      </c>
      <c r="C56" s="26" t="s">
        <v>105</v>
      </c>
      <c r="D56" s="24" t="s">
        <v>1801</v>
      </c>
      <c r="E56" s="24" t="s">
        <v>1851</v>
      </c>
      <c r="F56" s="31">
        <v>36985</v>
      </c>
      <c r="G56" s="24" t="s">
        <v>1852</v>
      </c>
      <c r="H56" s="24" t="s">
        <v>122</v>
      </c>
      <c r="I56" s="25">
        <v>4</v>
      </c>
      <c r="J56" s="24" t="s">
        <v>1730</v>
      </c>
      <c r="K56" s="24" t="s">
        <v>1731</v>
      </c>
      <c r="L56" s="27">
        <v>999857923</v>
      </c>
      <c r="M56" s="28" t="s">
        <v>112</v>
      </c>
      <c r="N56" s="28"/>
      <c r="O56" s="27"/>
      <c r="P56" s="27"/>
      <c r="Q56" s="33">
        <f t="shared" si="5"/>
        <v>0</v>
      </c>
      <c r="R56" s="34">
        <f t="shared" si="6"/>
        <v>44</v>
      </c>
      <c r="S56" s="23"/>
      <c r="T56" s="27"/>
      <c r="U56" s="29"/>
      <c r="V56" s="29"/>
      <c r="W56" s="27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</row>
    <row r="57" spans="1:185" s="30" customFormat="1" ht="15.75" hidden="1" customHeight="1" x14ac:dyDescent="0.2">
      <c r="A57" s="25" t="s">
        <v>1723</v>
      </c>
      <c r="B57" s="41" t="s">
        <v>1724</v>
      </c>
      <c r="C57" s="26" t="s">
        <v>105</v>
      </c>
      <c r="D57" s="24" t="s">
        <v>1853</v>
      </c>
      <c r="E57" s="24" t="s">
        <v>1854</v>
      </c>
      <c r="F57" s="31">
        <v>37356</v>
      </c>
      <c r="G57" s="24" t="s">
        <v>1855</v>
      </c>
      <c r="H57" s="24" t="s">
        <v>291</v>
      </c>
      <c r="I57" s="25">
        <v>7</v>
      </c>
      <c r="J57" s="24" t="s">
        <v>1856</v>
      </c>
      <c r="K57" s="24" t="s">
        <v>1857</v>
      </c>
      <c r="L57" s="27">
        <v>999848889</v>
      </c>
      <c r="M57" s="28" t="s">
        <v>112</v>
      </c>
      <c r="N57" s="28"/>
      <c r="O57" s="27"/>
      <c r="P57" s="27"/>
      <c r="Q57" s="33">
        <f t="shared" si="5"/>
        <v>0</v>
      </c>
      <c r="R57" s="34">
        <f t="shared" si="6"/>
        <v>44</v>
      </c>
      <c r="S57" s="23"/>
      <c r="T57" s="27"/>
      <c r="U57" s="29"/>
      <c r="V57" s="29"/>
      <c r="W57" s="27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</row>
    <row r="58" spans="1:185" s="30" customFormat="1" ht="15.75" hidden="1" customHeight="1" x14ac:dyDescent="0.2">
      <c r="A58" s="25" t="s">
        <v>1723</v>
      </c>
      <c r="B58" s="41" t="s">
        <v>1724</v>
      </c>
      <c r="C58" s="26" t="s">
        <v>105</v>
      </c>
      <c r="D58" s="24" t="s">
        <v>1858</v>
      </c>
      <c r="E58" s="24" t="s">
        <v>1859</v>
      </c>
      <c r="F58" s="31">
        <v>37088</v>
      </c>
      <c r="G58" s="24" t="s">
        <v>1860</v>
      </c>
      <c r="H58" s="24" t="s">
        <v>133</v>
      </c>
      <c r="I58" s="25">
        <v>1</v>
      </c>
      <c r="J58" s="24" t="s">
        <v>543</v>
      </c>
      <c r="K58" s="24" t="s">
        <v>135</v>
      </c>
      <c r="L58" s="27">
        <v>999773593</v>
      </c>
      <c r="M58" s="28" t="s">
        <v>112</v>
      </c>
      <c r="N58" s="28"/>
      <c r="O58" s="27"/>
      <c r="P58" s="27"/>
      <c r="Q58" s="33">
        <f t="shared" si="5"/>
        <v>0</v>
      </c>
      <c r="R58" s="34">
        <f t="shared" si="6"/>
        <v>44</v>
      </c>
      <c r="S58" s="23"/>
      <c r="T58" s="27"/>
      <c r="U58" s="29"/>
      <c r="V58" s="29"/>
      <c r="W58" s="27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</row>
    <row r="59" spans="1:185" s="30" customFormat="1" ht="15.75" hidden="1" customHeight="1" x14ac:dyDescent="0.2">
      <c r="A59" s="25" t="s">
        <v>1723</v>
      </c>
      <c r="B59" s="41" t="s">
        <v>1724</v>
      </c>
      <c r="C59" s="26" t="s">
        <v>105</v>
      </c>
      <c r="D59" s="24" t="s">
        <v>1861</v>
      </c>
      <c r="E59" s="24" t="s">
        <v>1862</v>
      </c>
      <c r="F59" s="31">
        <v>37582</v>
      </c>
      <c r="G59" s="24" t="s">
        <v>505</v>
      </c>
      <c r="H59" s="24" t="s">
        <v>122</v>
      </c>
      <c r="I59" s="25">
        <v>4</v>
      </c>
      <c r="J59" s="24" t="s">
        <v>506</v>
      </c>
      <c r="K59" s="24" t="s">
        <v>507</v>
      </c>
      <c r="L59" s="27">
        <v>999862094</v>
      </c>
      <c r="M59" s="28" t="s">
        <v>112</v>
      </c>
      <c r="N59" s="28"/>
      <c r="O59" s="27"/>
      <c r="P59" s="27"/>
      <c r="Q59" s="33">
        <f t="shared" si="5"/>
        <v>0</v>
      </c>
      <c r="R59" s="34">
        <f t="shared" si="6"/>
        <v>44</v>
      </c>
      <c r="S59" s="23"/>
      <c r="T59" s="27"/>
      <c r="U59" s="29"/>
      <c r="V59" s="29"/>
      <c r="W59" s="27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</row>
    <row r="60" spans="1:185" s="30" customFormat="1" ht="15.75" hidden="1" customHeight="1" x14ac:dyDescent="0.2">
      <c r="A60" s="25" t="s">
        <v>1723</v>
      </c>
      <c r="B60" s="41" t="s">
        <v>1724</v>
      </c>
      <c r="C60" s="26" t="s">
        <v>105</v>
      </c>
      <c r="D60" s="24" t="s">
        <v>1863</v>
      </c>
      <c r="E60" s="24" t="s">
        <v>1864</v>
      </c>
      <c r="F60" s="31"/>
      <c r="G60" s="24" t="s">
        <v>1865</v>
      </c>
      <c r="H60" s="24" t="s">
        <v>1866</v>
      </c>
      <c r="I60" s="25">
        <v>3</v>
      </c>
      <c r="J60" s="24" t="s">
        <v>1867</v>
      </c>
      <c r="K60" s="24" t="s">
        <v>1868</v>
      </c>
      <c r="L60" s="27">
        <v>999898431</v>
      </c>
      <c r="M60" s="28" t="s">
        <v>112</v>
      </c>
      <c r="N60" s="28"/>
      <c r="O60" s="27"/>
      <c r="P60" s="27"/>
      <c r="Q60" s="33">
        <f t="shared" si="5"/>
        <v>0</v>
      </c>
      <c r="R60" s="34">
        <f t="shared" si="6"/>
        <v>44</v>
      </c>
      <c r="S60" s="23"/>
      <c r="T60" s="27"/>
      <c r="U60" s="29"/>
      <c r="V60" s="29"/>
      <c r="W60" s="27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</row>
    <row r="61" spans="1:185" s="30" customFormat="1" ht="15.75" hidden="1" customHeight="1" x14ac:dyDescent="0.2">
      <c r="A61" s="25" t="s">
        <v>1723</v>
      </c>
      <c r="B61" s="41" t="s">
        <v>1724</v>
      </c>
      <c r="C61" s="26" t="s">
        <v>105</v>
      </c>
      <c r="D61" s="24" t="s">
        <v>1869</v>
      </c>
      <c r="E61" s="24" t="s">
        <v>1870</v>
      </c>
      <c r="F61" s="31"/>
      <c r="G61" s="24" t="s">
        <v>1871</v>
      </c>
      <c r="H61" s="24" t="s">
        <v>275</v>
      </c>
      <c r="I61" s="25">
        <v>3</v>
      </c>
      <c r="J61" s="24" t="s">
        <v>412</v>
      </c>
      <c r="K61" s="24" t="s">
        <v>1872</v>
      </c>
      <c r="L61" s="27">
        <v>999847960</v>
      </c>
      <c r="M61" s="28" t="s">
        <v>112</v>
      </c>
      <c r="N61" s="28"/>
      <c r="O61" s="27"/>
      <c r="P61" s="27"/>
      <c r="Q61" s="33">
        <f t="shared" si="5"/>
        <v>0</v>
      </c>
      <c r="R61" s="34">
        <f t="shared" si="6"/>
        <v>44</v>
      </c>
      <c r="S61" s="23"/>
      <c r="T61" s="27"/>
      <c r="U61" s="29"/>
      <c r="V61" s="29"/>
      <c r="W61" s="27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</row>
    <row r="62" spans="1:185" s="30" customFormat="1" ht="15.75" hidden="1" customHeight="1" x14ac:dyDescent="0.2">
      <c r="A62" s="25" t="s">
        <v>1723</v>
      </c>
      <c r="B62" s="41" t="s">
        <v>1724</v>
      </c>
      <c r="C62" s="26" t="s">
        <v>105</v>
      </c>
      <c r="D62" s="24" t="s">
        <v>1827</v>
      </c>
      <c r="E62" s="24" t="s">
        <v>1759</v>
      </c>
      <c r="F62" s="31">
        <v>37621</v>
      </c>
      <c r="G62" s="24" t="s">
        <v>1873</v>
      </c>
      <c r="H62" s="24" t="s">
        <v>606</v>
      </c>
      <c r="I62" s="25">
        <v>7</v>
      </c>
      <c r="J62" s="24" t="s">
        <v>1874</v>
      </c>
      <c r="K62" s="24" t="s">
        <v>1875</v>
      </c>
      <c r="L62" s="27">
        <v>999883936</v>
      </c>
      <c r="M62" s="28" t="s">
        <v>112</v>
      </c>
      <c r="N62" s="28"/>
      <c r="O62" s="27"/>
      <c r="P62" s="27"/>
      <c r="Q62" s="33">
        <f t="shared" si="5"/>
        <v>0</v>
      </c>
      <c r="R62" s="34">
        <f t="shared" si="6"/>
        <v>44</v>
      </c>
      <c r="S62" s="23"/>
      <c r="T62" s="27"/>
      <c r="U62" s="29"/>
      <c r="V62" s="29"/>
      <c r="W62" s="27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</row>
    <row r="63" spans="1:185" s="30" customFormat="1" ht="15.75" hidden="1" customHeight="1" x14ac:dyDescent="0.2">
      <c r="A63" s="25" t="s">
        <v>1723</v>
      </c>
      <c r="B63" s="41" t="s">
        <v>1724</v>
      </c>
      <c r="C63" s="26" t="s">
        <v>105</v>
      </c>
      <c r="D63" s="24" t="s">
        <v>1876</v>
      </c>
      <c r="E63" s="24" t="s">
        <v>1877</v>
      </c>
      <c r="F63" s="31">
        <v>37438</v>
      </c>
      <c r="G63" s="24" t="s">
        <v>1878</v>
      </c>
      <c r="H63" s="24" t="s">
        <v>1879</v>
      </c>
      <c r="I63" s="25">
        <v>6</v>
      </c>
      <c r="J63" s="24" t="s">
        <v>1880</v>
      </c>
      <c r="K63" s="24" t="s">
        <v>1881</v>
      </c>
      <c r="L63" s="27">
        <v>999902804</v>
      </c>
      <c r="M63" s="28" t="s">
        <v>112</v>
      </c>
      <c r="N63" s="28"/>
      <c r="O63" s="27"/>
      <c r="P63" s="27"/>
      <c r="Q63" s="33">
        <f t="shared" si="5"/>
        <v>0</v>
      </c>
      <c r="R63" s="34">
        <f t="shared" si="6"/>
        <v>44</v>
      </c>
      <c r="S63" s="23"/>
      <c r="T63" s="27"/>
      <c r="U63" s="29"/>
      <c r="V63" s="29"/>
      <c r="W63" s="27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</row>
    <row r="64" spans="1:185" s="30" customFormat="1" ht="15.75" hidden="1" customHeight="1" x14ac:dyDescent="0.2">
      <c r="A64" s="25" t="s">
        <v>1723</v>
      </c>
      <c r="B64" s="41" t="s">
        <v>1724</v>
      </c>
      <c r="C64" s="26" t="s">
        <v>105</v>
      </c>
      <c r="D64" s="24" t="s">
        <v>1882</v>
      </c>
      <c r="E64" s="24" t="s">
        <v>731</v>
      </c>
      <c r="F64" s="31"/>
      <c r="G64" s="24" t="s">
        <v>1883</v>
      </c>
      <c r="H64" s="24" t="s">
        <v>116</v>
      </c>
      <c r="I64" s="25">
        <v>2</v>
      </c>
      <c r="J64" s="24" t="s">
        <v>1884</v>
      </c>
      <c r="K64" s="24" t="s">
        <v>1885</v>
      </c>
      <c r="L64" s="27">
        <v>999779144</v>
      </c>
      <c r="M64" s="28" t="s">
        <v>112</v>
      </c>
      <c r="N64" s="28"/>
      <c r="O64" s="27"/>
      <c r="P64" s="27"/>
      <c r="Q64" s="33">
        <f t="shared" si="5"/>
        <v>0</v>
      </c>
      <c r="R64" s="34">
        <f t="shared" si="6"/>
        <v>44</v>
      </c>
      <c r="S64" s="23"/>
      <c r="T64" s="27"/>
      <c r="U64" s="29"/>
      <c r="V64" s="29"/>
      <c r="W64" s="27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</row>
    <row r="65" spans="1:185" s="30" customFormat="1" ht="15.75" hidden="1" customHeight="1" x14ac:dyDescent="0.2">
      <c r="A65" s="25" t="s">
        <v>1723</v>
      </c>
      <c r="B65" s="41" t="s">
        <v>1724</v>
      </c>
      <c r="C65" s="26" t="s">
        <v>105</v>
      </c>
      <c r="D65" s="24" t="s">
        <v>1886</v>
      </c>
      <c r="E65" s="24" t="s">
        <v>160</v>
      </c>
      <c r="F65" s="31">
        <v>37214</v>
      </c>
      <c r="G65" s="24" t="s">
        <v>448</v>
      </c>
      <c r="H65" s="24" t="s">
        <v>116</v>
      </c>
      <c r="I65" s="25">
        <v>2</v>
      </c>
      <c r="J65" s="24" t="s">
        <v>737</v>
      </c>
      <c r="K65" s="24" t="s">
        <v>738</v>
      </c>
      <c r="L65" s="27">
        <v>999777186</v>
      </c>
      <c r="M65" s="28" t="s">
        <v>112</v>
      </c>
      <c r="N65" s="28"/>
      <c r="O65" s="27"/>
      <c r="P65" s="27"/>
      <c r="Q65" s="33">
        <f t="shared" si="5"/>
        <v>0</v>
      </c>
      <c r="R65" s="34">
        <f t="shared" si="6"/>
        <v>44</v>
      </c>
      <c r="S65" s="23"/>
      <c r="T65" s="27"/>
      <c r="U65" s="29"/>
      <c r="V65" s="29"/>
      <c r="W65" s="27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</row>
    <row r="66" spans="1:185" s="30" customFormat="1" ht="15.75" hidden="1" customHeight="1" x14ac:dyDescent="0.2">
      <c r="A66" s="25" t="s">
        <v>1723</v>
      </c>
      <c r="B66" s="41" t="s">
        <v>1724</v>
      </c>
      <c r="C66" s="26" t="s">
        <v>105</v>
      </c>
      <c r="D66" s="24" t="s">
        <v>1887</v>
      </c>
      <c r="E66" s="24" t="s">
        <v>1391</v>
      </c>
      <c r="F66" s="31">
        <v>37512</v>
      </c>
      <c r="G66" s="24" t="s">
        <v>1299</v>
      </c>
      <c r="H66" s="24" t="s">
        <v>606</v>
      </c>
      <c r="I66" s="25">
        <v>8</v>
      </c>
      <c r="J66" s="24" t="s">
        <v>1300</v>
      </c>
      <c r="K66" s="24" t="s">
        <v>1888</v>
      </c>
      <c r="L66" s="27">
        <v>999902643</v>
      </c>
      <c r="M66" s="28" t="s">
        <v>112</v>
      </c>
      <c r="N66" s="28"/>
      <c r="O66" s="27"/>
      <c r="P66" s="27"/>
      <c r="Q66" s="33">
        <f t="shared" si="5"/>
        <v>0</v>
      </c>
      <c r="R66" s="34">
        <f t="shared" si="6"/>
        <v>44</v>
      </c>
      <c r="S66" s="23"/>
      <c r="T66" s="27"/>
      <c r="U66" s="29"/>
      <c r="V66" s="29"/>
      <c r="W66" s="27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</row>
    <row r="67" spans="1:185" s="30" customFormat="1" ht="15.75" hidden="1" customHeight="1" x14ac:dyDescent="0.2">
      <c r="A67" s="25" t="s">
        <v>1723</v>
      </c>
      <c r="B67" s="41" t="s">
        <v>1724</v>
      </c>
      <c r="C67" s="26" t="s">
        <v>105</v>
      </c>
      <c r="D67" s="24" t="s">
        <v>1889</v>
      </c>
      <c r="E67" s="24" t="s">
        <v>1890</v>
      </c>
      <c r="F67" s="31"/>
      <c r="G67" s="24" t="s">
        <v>1891</v>
      </c>
      <c r="H67" s="24" t="s">
        <v>362</v>
      </c>
      <c r="I67" s="25">
        <v>1</v>
      </c>
      <c r="J67" s="24" t="s">
        <v>1892</v>
      </c>
      <c r="K67" s="24" t="s">
        <v>1893</v>
      </c>
      <c r="L67" s="27">
        <v>999898097</v>
      </c>
      <c r="M67" s="28" t="s">
        <v>112</v>
      </c>
      <c r="N67" s="28"/>
      <c r="O67" s="27"/>
      <c r="P67" s="27"/>
      <c r="Q67" s="33">
        <f t="shared" si="5"/>
        <v>0</v>
      </c>
      <c r="R67" s="34">
        <f t="shared" si="6"/>
        <v>44</v>
      </c>
      <c r="S67" s="23"/>
      <c r="T67" s="27"/>
      <c r="U67" s="29"/>
      <c r="V67" s="29"/>
      <c r="W67" s="27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</row>
    <row r="68" spans="1:185" s="30" customFormat="1" ht="15.75" hidden="1" customHeight="1" x14ac:dyDescent="0.2">
      <c r="A68" s="25" t="s">
        <v>1723</v>
      </c>
      <c r="B68" s="41" t="s">
        <v>1724</v>
      </c>
      <c r="C68" s="26" t="s">
        <v>105</v>
      </c>
      <c r="D68" s="24" t="s">
        <v>1894</v>
      </c>
      <c r="E68" s="24" t="s">
        <v>1895</v>
      </c>
      <c r="F68" s="31">
        <v>37518</v>
      </c>
      <c r="G68" s="24" t="s">
        <v>1571</v>
      </c>
      <c r="H68" s="24" t="s">
        <v>122</v>
      </c>
      <c r="I68" s="25">
        <v>4</v>
      </c>
      <c r="J68" s="24" t="s">
        <v>1896</v>
      </c>
      <c r="K68" s="24" t="s">
        <v>1897</v>
      </c>
      <c r="L68" s="27">
        <v>999874072</v>
      </c>
      <c r="M68" s="28" t="s">
        <v>112</v>
      </c>
      <c r="N68" s="28"/>
      <c r="O68" s="27"/>
      <c r="P68" s="27"/>
      <c r="Q68" s="33">
        <f t="shared" si="5"/>
        <v>0</v>
      </c>
      <c r="R68" s="34">
        <f t="shared" si="6"/>
        <v>44</v>
      </c>
      <c r="S68" s="23"/>
      <c r="T68" s="27"/>
      <c r="U68" s="29"/>
      <c r="V68" s="29"/>
      <c r="W68" s="27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</row>
    <row r="69" spans="1:185" s="30" customFormat="1" ht="15.75" hidden="1" customHeight="1" x14ac:dyDescent="0.2">
      <c r="A69" s="25" t="s">
        <v>1723</v>
      </c>
      <c r="B69" s="41" t="s">
        <v>1724</v>
      </c>
      <c r="C69" s="26" t="s">
        <v>105</v>
      </c>
      <c r="D69" s="24" t="s">
        <v>1898</v>
      </c>
      <c r="E69" s="24" t="s">
        <v>1899</v>
      </c>
      <c r="F69" s="31">
        <v>36962</v>
      </c>
      <c r="G69" s="24" t="s">
        <v>1900</v>
      </c>
      <c r="H69" s="24" t="s">
        <v>426</v>
      </c>
      <c r="I69" s="25">
        <v>7</v>
      </c>
      <c r="J69" s="24" t="s">
        <v>934</v>
      </c>
      <c r="K69" s="24"/>
      <c r="L69" s="27">
        <v>999799195</v>
      </c>
      <c r="M69" s="28" t="s">
        <v>112</v>
      </c>
      <c r="N69" s="28"/>
      <c r="O69" s="27"/>
      <c r="P69" s="27"/>
      <c r="Q69" s="33">
        <f t="shared" si="5"/>
        <v>0</v>
      </c>
      <c r="R69" s="34">
        <f t="shared" si="6"/>
        <v>44</v>
      </c>
      <c r="S69" s="23"/>
      <c r="T69" s="27"/>
      <c r="U69" s="29"/>
      <c r="V69" s="29"/>
      <c r="W69" s="27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</row>
    <row r="70" spans="1:185" s="30" customFormat="1" ht="15.75" hidden="1" customHeight="1" x14ac:dyDescent="0.2">
      <c r="A70" s="25" t="s">
        <v>1723</v>
      </c>
      <c r="B70" s="41" t="s">
        <v>1724</v>
      </c>
      <c r="C70" s="26" t="s">
        <v>105</v>
      </c>
      <c r="D70" s="24" t="s">
        <v>1901</v>
      </c>
      <c r="E70" s="24" t="s">
        <v>1902</v>
      </c>
      <c r="F70" s="31"/>
      <c r="G70" s="24" t="s">
        <v>138</v>
      </c>
      <c r="H70" s="24" t="s">
        <v>139</v>
      </c>
      <c r="I70" s="25">
        <v>8</v>
      </c>
      <c r="J70" s="24" t="s">
        <v>713</v>
      </c>
      <c r="K70" s="24"/>
      <c r="L70" s="27">
        <v>999727588</v>
      </c>
      <c r="M70" s="28" t="s">
        <v>112</v>
      </c>
      <c r="N70" s="28"/>
      <c r="O70" s="27"/>
      <c r="P70" s="27"/>
      <c r="Q70" s="33">
        <f t="shared" si="5"/>
        <v>0</v>
      </c>
      <c r="R70" s="34">
        <f t="shared" si="6"/>
        <v>44</v>
      </c>
      <c r="S70" s="23"/>
      <c r="T70" s="27"/>
      <c r="U70" s="29"/>
      <c r="V70" s="29"/>
      <c r="W70" s="27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</row>
    <row r="71" spans="1:185" s="30" customFormat="1" ht="15.75" hidden="1" customHeight="1" x14ac:dyDescent="0.2">
      <c r="A71" s="25" t="s">
        <v>1723</v>
      </c>
      <c r="B71" s="41" t="s">
        <v>1724</v>
      </c>
      <c r="C71" s="26" t="s">
        <v>105</v>
      </c>
      <c r="D71" s="24" t="s">
        <v>1903</v>
      </c>
      <c r="E71" s="24" t="s">
        <v>1051</v>
      </c>
      <c r="F71" s="31"/>
      <c r="G71" s="24" t="s">
        <v>744</v>
      </c>
      <c r="H71" s="24" t="s">
        <v>310</v>
      </c>
      <c r="I71" s="25">
        <v>5</v>
      </c>
      <c r="J71" s="24" t="s">
        <v>1904</v>
      </c>
      <c r="K71" s="24" t="s">
        <v>1905</v>
      </c>
      <c r="L71" s="27">
        <v>999743605</v>
      </c>
      <c r="M71" s="28" t="s">
        <v>112</v>
      </c>
      <c r="N71" s="28"/>
      <c r="O71" s="27"/>
      <c r="P71" s="27"/>
      <c r="Q71" s="33">
        <f t="shared" si="5"/>
        <v>0</v>
      </c>
      <c r="R71" s="34">
        <f t="shared" ref="R71:R86" si="7">RANK(Q71,$Q$6:$Q$86)</f>
        <v>44</v>
      </c>
      <c r="S71" s="23"/>
      <c r="T71" s="27"/>
      <c r="U71" s="29"/>
      <c r="V71" s="29"/>
      <c r="W71" s="27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</row>
    <row r="72" spans="1:185" s="30" customFormat="1" ht="15.75" hidden="1" customHeight="1" x14ac:dyDescent="0.2">
      <c r="A72" s="25" t="s">
        <v>1723</v>
      </c>
      <c r="B72" s="41" t="s">
        <v>1724</v>
      </c>
      <c r="C72" s="26" t="s">
        <v>105</v>
      </c>
      <c r="D72" s="24" t="s">
        <v>1906</v>
      </c>
      <c r="E72" s="24" t="s">
        <v>1907</v>
      </c>
      <c r="F72" s="31">
        <v>37519</v>
      </c>
      <c r="G72" s="24" t="s">
        <v>1089</v>
      </c>
      <c r="H72" s="24" t="s">
        <v>116</v>
      </c>
      <c r="I72" s="25">
        <v>2</v>
      </c>
      <c r="J72" s="24" t="s">
        <v>1908</v>
      </c>
      <c r="K72" s="24" t="s">
        <v>1909</v>
      </c>
      <c r="L72" s="27">
        <v>999874526</v>
      </c>
      <c r="M72" s="28" t="s">
        <v>112</v>
      </c>
      <c r="N72" s="28"/>
      <c r="O72" s="27"/>
      <c r="P72" s="27"/>
      <c r="Q72" s="33">
        <f t="shared" si="5"/>
        <v>0</v>
      </c>
      <c r="R72" s="34">
        <f t="shared" si="7"/>
        <v>44</v>
      </c>
      <c r="S72" s="23"/>
      <c r="T72" s="27"/>
      <c r="U72" s="29"/>
      <c r="V72" s="29"/>
      <c r="W72" s="27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</row>
    <row r="73" spans="1:185" s="30" customFormat="1" ht="15.75" hidden="1" customHeight="1" x14ac:dyDescent="0.2">
      <c r="A73" s="25" t="s">
        <v>1723</v>
      </c>
      <c r="B73" s="41" t="s">
        <v>1724</v>
      </c>
      <c r="C73" s="26" t="s">
        <v>105</v>
      </c>
      <c r="D73" s="24" t="s">
        <v>1910</v>
      </c>
      <c r="E73" s="24" t="s">
        <v>1911</v>
      </c>
      <c r="F73" s="31">
        <v>36987</v>
      </c>
      <c r="G73" s="24" t="s">
        <v>1734</v>
      </c>
      <c r="H73" s="24" t="s">
        <v>116</v>
      </c>
      <c r="I73" s="25">
        <v>2</v>
      </c>
      <c r="J73" s="24" t="s">
        <v>673</v>
      </c>
      <c r="K73" s="24" t="s">
        <v>674</v>
      </c>
      <c r="L73" s="27">
        <v>999779168</v>
      </c>
      <c r="M73" s="28" t="s">
        <v>112</v>
      </c>
      <c r="N73" s="28" t="b">
        <v>1</v>
      </c>
      <c r="O73" s="27"/>
      <c r="P73" s="27"/>
      <c r="Q73" s="33">
        <f t="shared" si="5"/>
        <v>0</v>
      </c>
      <c r="R73" s="34">
        <f t="shared" si="7"/>
        <v>44</v>
      </c>
      <c r="S73" s="23"/>
      <c r="T73" s="27"/>
      <c r="U73" s="29"/>
      <c r="V73" s="29"/>
      <c r="W73" s="27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</row>
    <row r="74" spans="1:185" s="30" customFormat="1" ht="15.75" hidden="1" customHeight="1" x14ac:dyDescent="0.2">
      <c r="A74" s="25" t="s">
        <v>1723</v>
      </c>
      <c r="B74" s="41" t="s">
        <v>1724</v>
      </c>
      <c r="C74" s="26" t="s">
        <v>105</v>
      </c>
      <c r="D74" s="24" t="s">
        <v>1912</v>
      </c>
      <c r="E74" s="24" t="s">
        <v>1317</v>
      </c>
      <c r="F74" s="31"/>
      <c r="G74" s="24" t="s">
        <v>529</v>
      </c>
      <c r="H74" s="24" t="s">
        <v>122</v>
      </c>
      <c r="I74" s="25">
        <v>4</v>
      </c>
      <c r="J74" s="24" t="s">
        <v>328</v>
      </c>
      <c r="K74" s="24" t="s">
        <v>329</v>
      </c>
      <c r="L74" s="27">
        <v>999829363</v>
      </c>
      <c r="M74" s="28" t="s">
        <v>112</v>
      </c>
      <c r="N74" s="28"/>
      <c r="O74" s="27"/>
      <c r="P74" s="27"/>
      <c r="Q74" s="33">
        <f t="shared" si="5"/>
        <v>0</v>
      </c>
      <c r="R74" s="34">
        <f t="shared" si="7"/>
        <v>44</v>
      </c>
      <c r="S74" s="23"/>
      <c r="T74" s="27"/>
      <c r="U74" s="29"/>
      <c r="V74" s="29"/>
      <c r="W74" s="27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</row>
    <row r="75" spans="1:185" s="30" customFormat="1" ht="15.75" hidden="1" customHeight="1" x14ac:dyDescent="0.2">
      <c r="A75" s="25" t="s">
        <v>1723</v>
      </c>
      <c r="B75" s="41" t="s">
        <v>1724</v>
      </c>
      <c r="C75" s="26" t="s">
        <v>105</v>
      </c>
      <c r="D75" s="24" t="s">
        <v>1913</v>
      </c>
      <c r="E75" s="24" t="s">
        <v>1914</v>
      </c>
      <c r="F75" s="31"/>
      <c r="G75" s="24" t="s">
        <v>1127</v>
      </c>
      <c r="H75" s="24" t="s">
        <v>258</v>
      </c>
      <c r="I75" s="25">
        <v>5</v>
      </c>
      <c r="J75" s="24" t="s">
        <v>1915</v>
      </c>
      <c r="K75" s="24" t="s">
        <v>1916</v>
      </c>
      <c r="L75" s="27">
        <v>999716565</v>
      </c>
      <c r="M75" s="28" t="s">
        <v>112</v>
      </c>
      <c r="N75" s="28"/>
      <c r="O75" s="27"/>
      <c r="P75" s="27"/>
      <c r="Q75" s="33">
        <f t="shared" si="5"/>
        <v>0</v>
      </c>
      <c r="R75" s="34">
        <f t="shared" si="7"/>
        <v>44</v>
      </c>
      <c r="S75" s="23"/>
      <c r="T75" s="27"/>
      <c r="U75" s="29"/>
      <c r="V75" s="29"/>
      <c r="W75" s="27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</row>
    <row r="76" spans="1:185" s="30" customFormat="1" ht="15.75" hidden="1" customHeight="1" x14ac:dyDescent="0.2">
      <c r="A76" s="25" t="s">
        <v>1723</v>
      </c>
      <c r="B76" s="41" t="s">
        <v>1724</v>
      </c>
      <c r="C76" s="26" t="s">
        <v>105</v>
      </c>
      <c r="D76" s="24" t="s">
        <v>1921</v>
      </c>
      <c r="E76" s="24" t="s">
        <v>1922</v>
      </c>
      <c r="F76" s="31">
        <v>37345</v>
      </c>
      <c r="G76" s="24" t="s">
        <v>505</v>
      </c>
      <c r="H76" s="24" t="s">
        <v>122</v>
      </c>
      <c r="I76" s="25">
        <v>4</v>
      </c>
      <c r="J76" s="24" t="s">
        <v>506</v>
      </c>
      <c r="K76" s="24" t="s">
        <v>507</v>
      </c>
      <c r="L76" s="27">
        <v>999899379</v>
      </c>
      <c r="M76" s="28" t="s">
        <v>112</v>
      </c>
      <c r="N76" s="28"/>
      <c r="O76" s="27"/>
      <c r="P76" s="27"/>
      <c r="Q76" s="33">
        <f t="shared" si="5"/>
        <v>0</v>
      </c>
      <c r="R76" s="34">
        <f t="shared" si="7"/>
        <v>44</v>
      </c>
      <c r="S76" s="23"/>
      <c r="T76" s="27"/>
      <c r="U76" s="29"/>
      <c r="V76" s="29"/>
      <c r="W76" s="27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</row>
    <row r="77" spans="1:185" s="30" customFormat="1" ht="15.75" hidden="1" customHeight="1" x14ac:dyDescent="0.2">
      <c r="A77" s="25" t="s">
        <v>1723</v>
      </c>
      <c r="B77" s="41" t="s">
        <v>1724</v>
      </c>
      <c r="C77" s="26" t="s">
        <v>105</v>
      </c>
      <c r="D77" s="24" t="s">
        <v>1927</v>
      </c>
      <c r="E77" s="24" t="s">
        <v>1928</v>
      </c>
      <c r="F77" s="31">
        <v>37298</v>
      </c>
      <c r="G77" s="24" t="s">
        <v>1929</v>
      </c>
      <c r="H77" s="24" t="s">
        <v>116</v>
      </c>
      <c r="I77" s="25">
        <v>2</v>
      </c>
      <c r="J77" s="24" t="s">
        <v>238</v>
      </c>
      <c r="K77" s="24" t="s">
        <v>239</v>
      </c>
      <c r="L77" s="27">
        <v>999856507</v>
      </c>
      <c r="M77" s="28" t="s">
        <v>112</v>
      </c>
      <c r="N77" s="28"/>
      <c r="O77" s="27"/>
      <c r="P77" s="27"/>
      <c r="Q77" s="33">
        <f t="shared" si="5"/>
        <v>0</v>
      </c>
      <c r="R77" s="34">
        <f t="shared" si="7"/>
        <v>44</v>
      </c>
      <c r="S77" s="23"/>
      <c r="T77" s="27"/>
      <c r="U77" s="29"/>
      <c r="V77" s="29"/>
      <c r="W77" s="27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</row>
    <row r="78" spans="1:185" s="30" customFormat="1" ht="15.75" hidden="1" customHeight="1" x14ac:dyDescent="0.2">
      <c r="A78" s="25" t="s">
        <v>1723</v>
      </c>
      <c r="B78" s="41" t="s">
        <v>1724</v>
      </c>
      <c r="C78" s="26" t="s">
        <v>105</v>
      </c>
      <c r="D78" s="24" t="s">
        <v>1930</v>
      </c>
      <c r="E78" s="24" t="s">
        <v>1931</v>
      </c>
      <c r="F78" s="31"/>
      <c r="G78" s="24" t="s">
        <v>768</v>
      </c>
      <c r="H78" s="24" t="s">
        <v>116</v>
      </c>
      <c r="I78" s="25">
        <v>2</v>
      </c>
      <c r="J78" s="24" t="s">
        <v>1932</v>
      </c>
      <c r="K78" s="24" t="s">
        <v>1933</v>
      </c>
      <c r="L78" s="27">
        <v>999903552</v>
      </c>
      <c r="M78" s="28" t="s">
        <v>112</v>
      </c>
      <c r="N78" s="28"/>
      <c r="O78" s="27"/>
      <c r="P78" s="27"/>
      <c r="Q78" s="33">
        <f t="shared" si="5"/>
        <v>0</v>
      </c>
      <c r="R78" s="34">
        <f t="shared" si="7"/>
        <v>44</v>
      </c>
      <c r="S78" s="23"/>
      <c r="T78" s="27"/>
      <c r="U78" s="29"/>
      <c r="V78" s="29"/>
      <c r="W78" s="27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</row>
    <row r="79" spans="1:185" s="30" customFormat="1" ht="15.75" hidden="1" customHeight="1" x14ac:dyDescent="0.2">
      <c r="A79" s="25" t="s">
        <v>1723</v>
      </c>
      <c r="B79" s="41" t="s">
        <v>1724</v>
      </c>
      <c r="C79" s="26" t="s">
        <v>105</v>
      </c>
      <c r="D79" s="24" t="s">
        <v>1934</v>
      </c>
      <c r="E79" s="24" t="s">
        <v>1935</v>
      </c>
      <c r="F79" s="31"/>
      <c r="G79" s="24" t="s">
        <v>1936</v>
      </c>
      <c r="H79" s="24" t="s">
        <v>1122</v>
      </c>
      <c r="I79" s="25">
        <v>5</v>
      </c>
      <c r="J79" s="24" t="s">
        <v>1123</v>
      </c>
      <c r="K79" s="24"/>
      <c r="L79" s="27">
        <v>999897557</v>
      </c>
      <c r="M79" s="28" t="s">
        <v>112</v>
      </c>
      <c r="N79" s="28"/>
      <c r="O79" s="27"/>
      <c r="P79" s="27"/>
      <c r="Q79" s="33">
        <f t="shared" si="5"/>
        <v>0</v>
      </c>
      <c r="R79" s="34">
        <f t="shared" si="7"/>
        <v>44</v>
      </c>
      <c r="S79" s="23"/>
      <c r="T79" s="27"/>
      <c r="U79" s="29"/>
      <c r="V79" s="29"/>
      <c r="W79" s="27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</row>
    <row r="80" spans="1:185" s="30" customFormat="1" ht="15.75" hidden="1" customHeight="1" x14ac:dyDescent="0.2">
      <c r="A80" s="25" t="s">
        <v>1723</v>
      </c>
      <c r="B80" s="41" t="s">
        <v>1724</v>
      </c>
      <c r="C80" s="26" t="s">
        <v>105</v>
      </c>
      <c r="D80" s="24" t="s">
        <v>1725</v>
      </c>
      <c r="E80" s="24" t="s">
        <v>1737</v>
      </c>
      <c r="F80" s="31"/>
      <c r="G80" s="24" t="s">
        <v>776</v>
      </c>
      <c r="H80" s="24" t="s">
        <v>275</v>
      </c>
      <c r="I80" s="25">
        <v>3</v>
      </c>
      <c r="J80" s="24" t="s">
        <v>1937</v>
      </c>
      <c r="K80" s="24" t="s">
        <v>1938</v>
      </c>
      <c r="L80" s="27">
        <v>999895739</v>
      </c>
      <c r="M80" s="28" t="s">
        <v>112</v>
      </c>
      <c r="N80" s="28"/>
      <c r="O80" s="27"/>
      <c r="P80" s="27"/>
      <c r="Q80" s="33">
        <f t="shared" si="5"/>
        <v>0</v>
      </c>
      <c r="R80" s="34">
        <f t="shared" si="7"/>
        <v>44</v>
      </c>
      <c r="S80" s="23"/>
      <c r="T80" s="27"/>
      <c r="U80" s="29"/>
      <c r="V80" s="29"/>
      <c r="W80" s="27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</row>
    <row r="81" spans="1:185" s="30" customFormat="1" ht="15.75" hidden="1" customHeight="1" x14ac:dyDescent="0.2">
      <c r="A81" s="25" t="s">
        <v>1723</v>
      </c>
      <c r="B81" s="41" t="s">
        <v>1724</v>
      </c>
      <c r="C81" s="26" t="s">
        <v>105</v>
      </c>
      <c r="D81" s="24" t="s">
        <v>1727</v>
      </c>
      <c r="E81" s="24" t="s">
        <v>1941</v>
      </c>
      <c r="F81" s="31">
        <v>37373</v>
      </c>
      <c r="G81" s="24" t="s">
        <v>605</v>
      </c>
      <c r="H81" s="24" t="s">
        <v>606</v>
      </c>
      <c r="I81" s="25">
        <v>7</v>
      </c>
      <c r="J81" s="24" t="s">
        <v>607</v>
      </c>
      <c r="K81" s="24" t="s">
        <v>608</v>
      </c>
      <c r="L81" s="27">
        <v>999864406</v>
      </c>
      <c r="M81" s="28" t="s">
        <v>112</v>
      </c>
      <c r="N81" s="28"/>
      <c r="O81" s="27"/>
      <c r="P81" s="27"/>
      <c r="Q81" s="33">
        <f t="shared" si="5"/>
        <v>0</v>
      </c>
      <c r="R81" s="34">
        <f t="shared" si="7"/>
        <v>44</v>
      </c>
      <c r="S81" s="23"/>
      <c r="T81" s="27"/>
      <c r="U81" s="29"/>
      <c r="V81" s="29"/>
      <c r="W81" s="27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</row>
    <row r="82" spans="1:185" s="30" customFormat="1" ht="15.75" hidden="1" customHeight="1" x14ac:dyDescent="0.2">
      <c r="A82" s="25" t="s">
        <v>1723</v>
      </c>
      <c r="B82" s="41" t="s">
        <v>1724</v>
      </c>
      <c r="C82" s="26" t="s">
        <v>105</v>
      </c>
      <c r="D82" s="24" t="s">
        <v>1795</v>
      </c>
      <c r="E82" s="24" t="s">
        <v>883</v>
      </c>
      <c r="F82" s="31">
        <v>37618</v>
      </c>
      <c r="G82" s="24" t="s">
        <v>1942</v>
      </c>
      <c r="H82" s="24" t="s">
        <v>606</v>
      </c>
      <c r="I82" s="25">
        <v>7</v>
      </c>
      <c r="J82" s="24" t="s">
        <v>1338</v>
      </c>
      <c r="K82" s="24" t="s">
        <v>1339</v>
      </c>
      <c r="L82" s="27">
        <v>999821067</v>
      </c>
      <c r="M82" s="28" t="s">
        <v>112</v>
      </c>
      <c r="N82" s="28"/>
      <c r="O82" s="27"/>
      <c r="P82" s="27"/>
      <c r="Q82" s="33">
        <f t="shared" si="5"/>
        <v>0</v>
      </c>
      <c r="R82" s="34">
        <f t="shared" si="7"/>
        <v>44</v>
      </c>
      <c r="S82" s="23"/>
      <c r="T82" s="27"/>
      <c r="U82" s="29"/>
      <c r="V82" s="29"/>
      <c r="W82" s="27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</row>
    <row r="83" spans="1:185" s="30" customFormat="1" ht="15.75" hidden="1" customHeight="1" x14ac:dyDescent="0.2">
      <c r="A83" s="25" t="s">
        <v>1723</v>
      </c>
      <c r="B83" s="41" t="s">
        <v>1724</v>
      </c>
      <c r="C83" s="26" t="s">
        <v>105</v>
      </c>
      <c r="D83" s="24" t="s">
        <v>1943</v>
      </c>
      <c r="E83" s="24" t="s">
        <v>1944</v>
      </c>
      <c r="F83" s="31"/>
      <c r="G83" s="24" t="s">
        <v>483</v>
      </c>
      <c r="H83" s="24" t="s">
        <v>247</v>
      </c>
      <c r="I83" s="25">
        <v>1</v>
      </c>
      <c r="J83" s="24" t="s">
        <v>1945</v>
      </c>
      <c r="K83" s="24" t="s">
        <v>1946</v>
      </c>
      <c r="L83" s="27">
        <v>999897330</v>
      </c>
      <c r="M83" s="28" t="s">
        <v>112</v>
      </c>
      <c r="N83" s="28"/>
      <c r="O83" s="27"/>
      <c r="P83" s="27"/>
      <c r="Q83" s="33">
        <f t="shared" si="5"/>
        <v>0</v>
      </c>
      <c r="R83" s="34">
        <f t="shared" si="7"/>
        <v>44</v>
      </c>
      <c r="S83" s="23"/>
      <c r="T83" s="27"/>
      <c r="U83" s="29"/>
      <c r="V83" s="29"/>
      <c r="W83" s="27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</row>
    <row r="84" spans="1:185" s="30" customFormat="1" ht="15.75" hidden="1" customHeight="1" x14ac:dyDescent="0.2">
      <c r="A84" s="25" t="s">
        <v>1723</v>
      </c>
      <c r="B84" s="41" t="s">
        <v>1724</v>
      </c>
      <c r="C84" s="26" t="s">
        <v>105</v>
      </c>
      <c r="D84" s="24" t="s">
        <v>1947</v>
      </c>
      <c r="E84" s="24" t="s">
        <v>1948</v>
      </c>
      <c r="F84" s="31"/>
      <c r="G84" s="24" t="s">
        <v>1949</v>
      </c>
      <c r="H84" s="24" t="s">
        <v>122</v>
      </c>
      <c r="I84" s="25">
        <v>4</v>
      </c>
      <c r="J84" s="24" t="s">
        <v>328</v>
      </c>
      <c r="K84" s="24" t="s">
        <v>329</v>
      </c>
      <c r="L84" s="27">
        <v>999791729</v>
      </c>
      <c r="M84" s="28" t="s">
        <v>112</v>
      </c>
      <c r="N84" s="28"/>
      <c r="O84" s="27"/>
      <c r="P84" s="27"/>
      <c r="Q84" s="33">
        <f t="shared" si="5"/>
        <v>0</v>
      </c>
      <c r="R84" s="34">
        <f t="shared" si="7"/>
        <v>44</v>
      </c>
      <c r="S84" s="23"/>
      <c r="T84" s="27"/>
      <c r="U84" s="29"/>
      <c r="V84" s="29"/>
      <c r="W84" s="27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</row>
    <row r="85" spans="1:185" s="30" customFormat="1" ht="15.75" hidden="1" customHeight="1" x14ac:dyDescent="0.2">
      <c r="A85" s="25" t="s">
        <v>1723</v>
      </c>
      <c r="B85" s="41" t="s">
        <v>1724</v>
      </c>
      <c r="C85" s="26" t="s">
        <v>105</v>
      </c>
      <c r="D85" s="24" t="s">
        <v>1950</v>
      </c>
      <c r="E85" s="24" t="s">
        <v>1499</v>
      </c>
      <c r="F85" s="31">
        <v>37497</v>
      </c>
      <c r="G85" s="24" t="s">
        <v>1951</v>
      </c>
      <c r="H85" s="24" t="s">
        <v>109</v>
      </c>
      <c r="I85" s="25">
        <v>6</v>
      </c>
      <c r="J85" s="24" t="s">
        <v>110</v>
      </c>
      <c r="K85" s="24" t="s">
        <v>111</v>
      </c>
      <c r="L85" s="27">
        <v>999889886</v>
      </c>
      <c r="M85" s="28" t="s">
        <v>112</v>
      </c>
      <c r="N85" s="28"/>
      <c r="O85" s="27"/>
      <c r="P85" s="27"/>
      <c r="Q85" s="33">
        <f t="shared" si="5"/>
        <v>0</v>
      </c>
      <c r="R85" s="34">
        <f t="shared" si="7"/>
        <v>44</v>
      </c>
      <c r="S85" s="23"/>
      <c r="T85" s="27"/>
      <c r="U85" s="29"/>
      <c r="V85" s="29"/>
      <c r="W85" s="27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</row>
    <row r="86" spans="1:185" s="30" customFormat="1" ht="15.75" hidden="1" customHeight="1" x14ac:dyDescent="0.2">
      <c r="A86" s="25" t="s">
        <v>1723</v>
      </c>
      <c r="B86" s="41" t="s">
        <v>1724</v>
      </c>
      <c r="C86" s="26" t="s">
        <v>105</v>
      </c>
      <c r="D86" s="24" t="s">
        <v>1952</v>
      </c>
      <c r="E86" s="24" t="s">
        <v>1953</v>
      </c>
      <c r="F86" s="31">
        <v>37176</v>
      </c>
      <c r="G86" s="24" t="s">
        <v>1207</v>
      </c>
      <c r="H86" s="24" t="s">
        <v>122</v>
      </c>
      <c r="I86" s="25">
        <v>4</v>
      </c>
      <c r="J86" s="24" t="s">
        <v>151</v>
      </c>
      <c r="K86" s="24" t="s">
        <v>1110</v>
      </c>
      <c r="L86" s="27">
        <v>999773693</v>
      </c>
      <c r="M86" s="28" t="s">
        <v>112</v>
      </c>
      <c r="N86" s="28"/>
      <c r="O86" s="27"/>
      <c r="P86" s="27"/>
      <c r="Q86" s="33">
        <f t="shared" si="5"/>
        <v>0</v>
      </c>
      <c r="R86" s="34">
        <f t="shared" si="7"/>
        <v>44</v>
      </c>
      <c r="S86" s="23"/>
      <c r="T86" s="27"/>
      <c r="U86" s="29"/>
      <c r="V86" s="29"/>
      <c r="W86" s="27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</row>
    <row r="87" spans="1:185" s="30" customFormat="1" ht="15.75" customHeight="1" x14ac:dyDescent="0.2">
      <c r="Q87" s="33"/>
      <c r="R87" s="34"/>
      <c r="S87" s="23"/>
      <c r="T87" s="27"/>
      <c r="U87" s="29"/>
      <c r="V87" s="29"/>
      <c r="W87" s="27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</row>
    <row r="88" spans="1:185" s="30" customFormat="1" ht="15.75" customHeight="1" x14ac:dyDescent="0.2">
      <c r="A88" s="25"/>
      <c r="B88" s="41"/>
      <c r="C88" s="26"/>
      <c r="D88" s="24"/>
      <c r="E88" s="24"/>
      <c r="F88" s="31"/>
      <c r="G88" s="24"/>
      <c r="H88" s="24"/>
      <c r="I88" s="25"/>
      <c r="J88" s="24"/>
      <c r="K88" s="24"/>
      <c r="L88" s="27"/>
      <c r="M88" s="28"/>
      <c r="N88" s="28"/>
      <c r="O88" s="27"/>
      <c r="P88" s="27"/>
      <c r="Q88" s="33"/>
      <c r="R88" s="34"/>
      <c r="S88" s="23"/>
      <c r="T88" s="27"/>
      <c r="U88" s="29"/>
      <c r="V88" s="29"/>
      <c r="W88" s="27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</row>
    <row r="89" spans="1:185" s="30" customFormat="1" ht="15.75" customHeight="1" x14ac:dyDescent="0.2">
      <c r="A89" s="25" t="s">
        <v>1723</v>
      </c>
      <c r="B89" s="41" t="s">
        <v>1954</v>
      </c>
      <c r="C89" s="26" t="s">
        <v>105</v>
      </c>
      <c r="D89" s="24" t="s">
        <v>1955</v>
      </c>
      <c r="E89" s="24" t="s">
        <v>1956</v>
      </c>
      <c r="F89" s="31"/>
      <c r="G89" s="24" t="s">
        <v>1089</v>
      </c>
      <c r="H89" s="24" t="s">
        <v>116</v>
      </c>
      <c r="I89" s="25">
        <v>2</v>
      </c>
      <c r="J89" s="24" t="s">
        <v>1908</v>
      </c>
      <c r="K89" s="24" t="s">
        <v>1957</v>
      </c>
      <c r="L89" s="27">
        <v>999703170</v>
      </c>
      <c r="M89" s="28" t="s">
        <v>112</v>
      </c>
      <c r="N89" s="28"/>
      <c r="O89" s="27"/>
      <c r="P89" s="27"/>
      <c r="Q89" s="33">
        <f t="shared" ref="Q89:Q101" si="8">SUM(T89:EE89)</f>
        <v>808.2</v>
      </c>
      <c r="R89" s="34">
        <f t="shared" ref="R89:R120" si="9">RANK(Q89,$Q$89:$Q$244)</f>
        <v>1</v>
      </c>
      <c r="S89" s="23"/>
      <c r="T89" s="29">
        <v>180</v>
      </c>
      <c r="U89" s="29"/>
      <c r="V89" s="29"/>
      <c r="W89" s="27"/>
      <c r="X89" s="29"/>
      <c r="Y89" s="29">
        <v>63.45</v>
      </c>
      <c r="Z89" s="29"/>
      <c r="AA89" s="29"/>
      <c r="AB89" s="29"/>
      <c r="AC89" s="29"/>
      <c r="AD89" s="29"/>
      <c r="AE89" s="29"/>
      <c r="AF89" s="29"/>
      <c r="AG89" s="29"/>
      <c r="AH89" s="29">
        <v>108</v>
      </c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>
        <v>64.8</v>
      </c>
      <c r="BD89" s="29"/>
      <c r="BE89" s="29"/>
      <c r="BF89" s="29"/>
      <c r="BG89" s="29"/>
      <c r="BH89" s="29"/>
      <c r="BI89" s="29"/>
      <c r="BJ89" s="29"/>
      <c r="BK89" s="29">
        <v>108</v>
      </c>
      <c r="BL89" s="29"/>
      <c r="BM89" s="29"/>
      <c r="BN89" s="29"/>
      <c r="BO89" s="29"/>
      <c r="BP89" s="29"/>
      <c r="BQ89" s="29"/>
      <c r="BR89" s="29"/>
      <c r="BS89" s="29">
        <v>90</v>
      </c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>
        <v>60.6</v>
      </c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>
        <v>133.35</v>
      </c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</row>
    <row r="90" spans="1:185" s="30" customFormat="1" ht="15.75" customHeight="1" x14ac:dyDescent="0.2">
      <c r="A90" s="25" t="s">
        <v>1723</v>
      </c>
      <c r="B90" s="41" t="s">
        <v>1954</v>
      </c>
      <c r="C90" s="26" t="s">
        <v>105</v>
      </c>
      <c r="D90" s="24" t="s">
        <v>1958</v>
      </c>
      <c r="E90" s="24" t="s">
        <v>1959</v>
      </c>
      <c r="F90" s="31"/>
      <c r="G90" s="24" t="s">
        <v>630</v>
      </c>
      <c r="H90" s="24" t="s">
        <v>258</v>
      </c>
      <c r="I90" s="25">
        <v>5</v>
      </c>
      <c r="J90" s="24" t="s">
        <v>1915</v>
      </c>
      <c r="K90" s="24" t="s">
        <v>1916</v>
      </c>
      <c r="L90" s="27">
        <v>999871375</v>
      </c>
      <c r="M90" s="28" t="s">
        <v>112</v>
      </c>
      <c r="N90" s="28"/>
      <c r="O90" s="27"/>
      <c r="P90" s="27"/>
      <c r="Q90" s="33">
        <f t="shared" si="8"/>
        <v>525.4</v>
      </c>
      <c r="R90" s="34">
        <f t="shared" si="9"/>
        <v>2</v>
      </c>
      <c r="S90" s="23"/>
      <c r="T90" s="27">
        <v>64.8</v>
      </c>
      <c r="U90" s="29"/>
      <c r="V90" s="29"/>
      <c r="W90" s="27">
        <v>150</v>
      </c>
      <c r="X90" s="29">
        <v>50</v>
      </c>
      <c r="Y90" s="29"/>
      <c r="Z90" s="29"/>
      <c r="AA90" s="29"/>
      <c r="AB90" s="29"/>
      <c r="AC90" s="29"/>
      <c r="AD90" s="29"/>
      <c r="AE90" s="29"/>
      <c r="AF90" s="29">
        <v>150</v>
      </c>
      <c r="AG90" s="29"/>
      <c r="AH90" s="29"/>
      <c r="AI90" s="29"/>
      <c r="AJ90" s="29"/>
      <c r="AK90" s="29"/>
      <c r="AL90" s="29"/>
      <c r="AM90" s="29"/>
      <c r="AN90" s="29">
        <v>20</v>
      </c>
      <c r="AO90" s="29"/>
      <c r="AP90" s="29"/>
      <c r="AQ90" s="29"/>
      <c r="AR90" s="29">
        <v>22.65</v>
      </c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>
        <v>45.3</v>
      </c>
      <c r="BL90" s="29"/>
      <c r="BM90" s="29"/>
      <c r="BN90" s="29"/>
      <c r="BO90" s="29"/>
      <c r="BP90" s="29"/>
      <c r="BQ90" s="29"/>
      <c r="BR90" s="29"/>
      <c r="BS90" s="29">
        <v>22.65</v>
      </c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</row>
    <row r="91" spans="1:185" s="30" customFormat="1" ht="15.75" customHeight="1" x14ac:dyDescent="0.2">
      <c r="A91" s="25" t="s">
        <v>1723</v>
      </c>
      <c r="B91" s="41" t="s">
        <v>1954</v>
      </c>
      <c r="C91" s="26" t="s">
        <v>105</v>
      </c>
      <c r="D91" s="24" t="s">
        <v>1392</v>
      </c>
      <c r="E91" s="24" t="s">
        <v>1766</v>
      </c>
      <c r="F91" s="31"/>
      <c r="G91" s="24" t="s">
        <v>529</v>
      </c>
      <c r="H91" s="24" t="s">
        <v>122</v>
      </c>
      <c r="I91" s="25">
        <v>4</v>
      </c>
      <c r="J91" s="24" t="s">
        <v>328</v>
      </c>
      <c r="K91" s="24" t="s">
        <v>329</v>
      </c>
      <c r="L91" s="27">
        <v>999826707</v>
      </c>
      <c r="M91" s="28" t="s">
        <v>112</v>
      </c>
      <c r="N91" s="28" t="b">
        <v>1</v>
      </c>
      <c r="O91" s="27"/>
      <c r="P91" s="27"/>
      <c r="Q91" s="33">
        <f t="shared" si="8"/>
        <v>290</v>
      </c>
      <c r="R91" s="34">
        <f t="shared" si="9"/>
        <v>3</v>
      </c>
      <c r="S91" s="23"/>
      <c r="T91" s="27"/>
      <c r="U91" s="29"/>
      <c r="V91" s="29"/>
      <c r="W91" s="27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>
        <v>64.8</v>
      </c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>
        <v>60.6</v>
      </c>
      <c r="BX91" s="29"/>
      <c r="BY91" s="29"/>
      <c r="BZ91" s="29"/>
      <c r="CA91" s="29"/>
      <c r="CB91" s="29">
        <v>101</v>
      </c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>
        <v>63.6</v>
      </c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</row>
    <row r="92" spans="1:185" s="30" customFormat="1" ht="15.75" customHeight="1" x14ac:dyDescent="0.2">
      <c r="A92" s="25" t="s">
        <v>1723</v>
      </c>
      <c r="B92" s="41" t="s">
        <v>1954</v>
      </c>
      <c r="C92" s="26" t="s">
        <v>105</v>
      </c>
      <c r="D92" s="24" t="s">
        <v>1759</v>
      </c>
      <c r="E92" s="24" t="s">
        <v>1760</v>
      </c>
      <c r="F92" s="31"/>
      <c r="G92" s="24" t="s">
        <v>161</v>
      </c>
      <c r="H92" s="24" t="s">
        <v>109</v>
      </c>
      <c r="I92" s="25">
        <v>6</v>
      </c>
      <c r="J92" s="24" t="s">
        <v>162</v>
      </c>
      <c r="K92" s="24" t="s">
        <v>163</v>
      </c>
      <c r="L92" s="27">
        <v>999015328</v>
      </c>
      <c r="M92" s="28" t="s">
        <v>112</v>
      </c>
      <c r="N92" s="28"/>
      <c r="O92" s="27"/>
      <c r="P92" s="27"/>
      <c r="Q92" s="33">
        <f t="shared" si="8"/>
        <v>285.29999999999995</v>
      </c>
      <c r="R92" s="34">
        <f t="shared" si="9"/>
        <v>4</v>
      </c>
      <c r="S92" s="23"/>
      <c r="T92" s="27"/>
      <c r="U92" s="29"/>
      <c r="V92" s="29"/>
      <c r="W92" s="27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>
        <v>45.3</v>
      </c>
      <c r="BL92" s="29"/>
      <c r="BM92" s="29"/>
      <c r="BN92" s="29"/>
      <c r="BO92" s="29"/>
      <c r="BP92" s="29"/>
      <c r="BQ92" s="29"/>
      <c r="BR92" s="29"/>
      <c r="BS92" s="29">
        <v>32.4</v>
      </c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>
        <v>63.6</v>
      </c>
      <c r="CL92" s="29"/>
      <c r="CM92" s="29"/>
      <c r="CN92" s="29"/>
      <c r="CO92" s="29"/>
      <c r="CP92" s="29">
        <v>90</v>
      </c>
      <c r="CQ92" s="29"/>
      <c r="CR92" s="29"/>
      <c r="CS92" s="29"/>
      <c r="CT92" s="29"/>
      <c r="CU92" s="29"/>
      <c r="CV92" s="29"/>
      <c r="CW92" s="29"/>
      <c r="CX92" s="29">
        <v>54</v>
      </c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</row>
    <row r="93" spans="1:185" s="30" customFormat="1" ht="15.75" customHeight="1" x14ac:dyDescent="0.2">
      <c r="A93" s="25" t="s">
        <v>1723</v>
      </c>
      <c r="B93" s="41" t="s">
        <v>1954</v>
      </c>
      <c r="C93" s="26" t="s">
        <v>105</v>
      </c>
      <c r="D93" s="24" t="s">
        <v>1967</v>
      </c>
      <c r="E93" s="24" t="s">
        <v>1968</v>
      </c>
      <c r="F93" s="31">
        <v>36975</v>
      </c>
      <c r="G93" s="24" t="s">
        <v>1969</v>
      </c>
      <c r="H93" s="24" t="s">
        <v>310</v>
      </c>
      <c r="I93" s="25">
        <v>5</v>
      </c>
      <c r="J93" s="24" t="s">
        <v>1738</v>
      </c>
      <c r="K93" s="24" t="s">
        <v>1739</v>
      </c>
      <c r="L93" s="27">
        <v>999860038</v>
      </c>
      <c r="M93" s="28" t="s">
        <v>112</v>
      </c>
      <c r="N93" s="28"/>
      <c r="O93" s="27"/>
      <c r="P93" s="27"/>
      <c r="Q93" s="33">
        <f t="shared" si="8"/>
        <v>269.74</v>
      </c>
      <c r="R93" s="34">
        <f t="shared" si="9"/>
        <v>5</v>
      </c>
      <c r="S93" s="23"/>
      <c r="T93" s="27">
        <v>10</v>
      </c>
      <c r="U93" s="29"/>
      <c r="V93" s="29"/>
      <c r="W93" s="27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>
        <v>34.340000000000003</v>
      </c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>
        <v>31.8</v>
      </c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>
        <v>60</v>
      </c>
      <c r="CB93" s="29"/>
      <c r="CC93" s="29"/>
      <c r="CD93" s="29"/>
      <c r="CE93" s="29"/>
      <c r="CF93" s="29"/>
      <c r="CG93" s="29"/>
      <c r="CH93" s="29">
        <v>46.8</v>
      </c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>
        <v>46.8</v>
      </c>
      <c r="DH93" s="29"/>
      <c r="DI93" s="29"/>
      <c r="DJ93" s="29"/>
      <c r="DK93" s="29"/>
      <c r="DL93" s="29"/>
      <c r="DM93" s="29"/>
      <c r="DN93" s="29"/>
      <c r="DO93" s="29">
        <v>40</v>
      </c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</row>
    <row r="94" spans="1:185" s="30" customFormat="1" ht="15.75" customHeight="1" x14ac:dyDescent="0.2">
      <c r="A94" s="25" t="s">
        <v>1723</v>
      </c>
      <c r="B94" s="41" t="s">
        <v>1954</v>
      </c>
      <c r="C94" s="26" t="s">
        <v>105</v>
      </c>
      <c r="D94" s="24" t="s">
        <v>1682</v>
      </c>
      <c r="E94" s="24" t="s">
        <v>1977</v>
      </c>
      <c r="F94" s="31"/>
      <c r="G94" s="24" t="s">
        <v>1978</v>
      </c>
      <c r="H94" s="24" t="s">
        <v>116</v>
      </c>
      <c r="I94" s="25">
        <v>2</v>
      </c>
      <c r="J94" s="24" t="s">
        <v>117</v>
      </c>
      <c r="K94" s="24"/>
      <c r="L94" s="27">
        <v>999046817</v>
      </c>
      <c r="M94" s="28" t="s">
        <v>112</v>
      </c>
      <c r="N94" s="28" t="b">
        <v>1</v>
      </c>
      <c r="O94" s="27"/>
      <c r="P94" s="27"/>
      <c r="Q94" s="33">
        <f t="shared" si="8"/>
        <v>212.4</v>
      </c>
      <c r="R94" s="34">
        <f t="shared" si="9"/>
        <v>6</v>
      </c>
      <c r="S94" s="23"/>
      <c r="T94" s="29">
        <v>64.8</v>
      </c>
      <c r="U94" s="29"/>
      <c r="V94" s="29"/>
      <c r="W94" s="27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>
        <v>63.6</v>
      </c>
      <c r="CV94" s="29"/>
      <c r="CW94" s="29"/>
      <c r="CX94" s="29"/>
      <c r="CY94" s="29"/>
      <c r="CZ94" s="29"/>
      <c r="DA94" s="29"/>
      <c r="DB94" s="29">
        <v>84</v>
      </c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</row>
    <row r="95" spans="1:185" s="30" customFormat="1" ht="15.75" customHeight="1" x14ac:dyDescent="0.2">
      <c r="A95" s="25" t="s">
        <v>1723</v>
      </c>
      <c r="B95" s="41" t="s">
        <v>1954</v>
      </c>
      <c r="C95" s="26" t="s">
        <v>105</v>
      </c>
      <c r="D95" s="24" t="s">
        <v>1970</v>
      </c>
      <c r="E95" s="24" t="s">
        <v>541</v>
      </c>
      <c r="F95" s="31"/>
      <c r="G95" s="24" t="s">
        <v>542</v>
      </c>
      <c r="H95" s="24" t="s">
        <v>133</v>
      </c>
      <c r="I95" s="25">
        <v>1</v>
      </c>
      <c r="J95" s="24" t="s">
        <v>543</v>
      </c>
      <c r="K95" s="24" t="s">
        <v>135</v>
      </c>
      <c r="L95" s="27">
        <v>999737015</v>
      </c>
      <c r="M95" s="28" t="s">
        <v>112</v>
      </c>
      <c r="N95" s="28"/>
      <c r="O95" s="27"/>
      <c r="P95" s="27"/>
      <c r="Q95" s="33">
        <f t="shared" si="8"/>
        <v>209.8</v>
      </c>
      <c r="R95" s="34">
        <f t="shared" si="9"/>
        <v>7</v>
      </c>
      <c r="S95" s="23"/>
      <c r="T95" s="27"/>
      <c r="U95" s="29"/>
      <c r="V95" s="29"/>
      <c r="W95" s="27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>
        <v>108</v>
      </c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>
        <v>61.8</v>
      </c>
      <c r="CP95" s="29"/>
      <c r="CQ95" s="29"/>
      <c r="CR95" s="29"/>
      <c r="CS95" s="29"/>
      <c r="CT95" s="29">
        <v>40</v>
      </c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</row>
    <row r="96" spans="1:185" s="30" customFormat="1" ht="15.75" customHeight="1" x14ac:dyDescent="0.2">
      <c r="A96" s="25" t="s">
        <v>1723</v>
      </c>
      <c r="B96" s="41" t="s">
        <v>1954</v>
      </c>
      <c r="C96" s="26" t="s">
        <v>105</v>
      </c>
      <c r="D96" s="24" t="s">
        <v>1725</v>
      </c>
      <c r="E96" s="24" t="s">
        <v>1960</v>
      </c>
      <c r="F96" s="31"/>
      <c r="G96" s="24" t="s">
        <v>1961</v>
      </c>
      <c r="H96" s="24" t="s">
        <v>258</v>
      </c>
      <c r="I96" s="25">
        <v>5</v>
      </c>
      <c r="J96" s="24" t="s">
        <v>1962</v>
      </c>
      <c r="K96" s="24" t="s">
        <v>1963</v>
      </c>
      <c r="L96" s="27">
        <v>999829926</v>
      </c>
      <c r="M96" s="28" t="s">
        <v>112</v>
      </c>
      <c r="N96" s="28"/>
      <c r="O96" s="27"/>
      <c r="P96" s="27"/>
      <c r="Q96" s="33">
        <f t="shared" si="8"/>
        <v>195.20000000000002</v>
      </c>
      <c r="R96" s="34">
        <f t="shared" si="9"/>
        <v>8</v>
      </c>
      <c r="S96" s="23"/>
      <c r="T96" s="27"/>
      <c r="U96" s="29"/>
      <c r="V96" s="29"/>
      <c r="W96" s="27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>
        <v>60.6</v>
      </c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>
        <v>31.8</v>
      </c>
      <c r="BL96" s="29"/>
      <c r="BM96" s="29"/>
      <c r="BN96" s="29">
        <v>40.4</v>
      </c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>
        <v>62.4</v>
      </c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</row>
    <row r="97" spans="1:185" s="30" customFormat="1" ht="15.75" customHeight="1" x14ac:dyDescent="0.2">
      <c r="A97" s="25" t="s">
        <v>1723</v>
      </c>
      <c r="B97" s="41" t="s">
        <v>1954</v>
      </c>
      <c r="C97" s="26" t="s">
        <v>105</v>
      </c>
      <c r="D97" s="24" t="s">
        <v>1842</v>
      </c>
      <c r="E97" s="24" t="s">
        <v>1964</v>
      </c>
      <c r="F97" s="31">
        <v>37188</v>
      </c>
      <c r="G97" s="24" t="s">
        <v>505</v>
      </c>
      <c r="H97" s="24" t="s">
        <v>122</v>
      </c>
      <c r="I97" s="25">
        <v>4</v>
      </c>
      <c r="J97" s="24" t="s">
        <v>1965</v>
      </c>
      <c r="K97" s="24" t="s">
        <v>1966</v>
      </c>
      <c r="L97" s="27">
        <v>999873373</v>
      </c>
      <c r="M97" s="28" t="s">
        <v>112</v>
      </c>
      <c r="N97" s="28"/>
      <c r="O97" s="27"/>
      <c r="P97" s="27"/>
      <c r="Q97" s="33">
        <f t="shared" si="8"/>
        <v>193</v>
      </c>
      <c r="R97" s="34">
        <f t="shared" si="9"/>
        <v>9</v>
      </c>
      <c r="S97" s="23"/>
      <c r="T97" s="27"/>
      <c r="U97" s="29"/>
      <c r="V97" s="29"/>
      <c r="W97" s="27"/>
      <c r="X97" s="29"/>
      <c r="Y97" s="29"/>
      <c r="Z97" s="29"/>
      <c r="AA97" s="29"/>
      <c r="AB97" s="29"/>
      <c r="AC97" s="29"/>
      <c r="AD97" s="29"/>
      <c r="AE97" s="29"/>
      <c r="AF97" s="29"/>
      <c r="AG97" s="29">
        <v>40</v>
      </c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>
        <v>31.8</v>
      </c>
      <c r="BL97" s="29"/>
      <c r="BM97" s="29"/>
      <c r="BN97" s="29"/>
      <c r="BO97" s="29">
        <v>45.45</v>
      </c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>
        <v>75.75</v>
      </c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</row>
    <row r="98" spans="1:185" s="30" customFormat="1" ht="15.75" customHeight="1" x14ac:dyDescent="0.2">
      <c r="A98" s="25" t="s">
        <v>1723</v>
      </c>
      <c r="B98" s="41" t="s">
        <v>1954</v>
      </c>
      <c r="C98" s="26" t="s">
        <v>105</v>
      </c>
      <c r="D98" s="24" t="s">
        <v>1991</v>
      </c>
      <c r="E98" s="24" t="s">
        <v>1992</v>
      </c>
      <c r="F98" s="31"/>
      <c r="G98" s="24" t="s">
        <v>1118</v>
      </c>
      <c r="H98" s="24" t="s">
        <v>109</v>
      </c>
      <c r="I98" s="25">
        <v>6</v>
      </c>
      <c r="J98" s="24" t="s">
        <v>1119</v>
      </c>
      <c r="K98" s="24" t="s">
        <v>1120</v>
      </c>
      <c r="L98" s="27">
        <v>999726179</v>
      </c>
      <c r="M98" s="28" t="s">
        <v>112</v>
      </c>
      <c r="N98" s="28" t="b">
        <v>1</v>
      </c>
      <c r="O98" s="27"/>
      <c r="P98" s="27"/>
      <c r="Q98" s="33">
        <f t="shared" si="8"/>
        <v>176.8</v>
      </c>
      <c r="R98" s="34">
        <f t="shared" si="9"/>
        <v>10</v>
      </c>
      <c r="S98" s="23"/>
      <c r="T98" s="27"/>
      <c r="U98" s="29"/>
      <c r="V98" s="29"/>
      <c r="W98" s="27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>
        <v>64.8</v>
      </c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>
        <v>112</v>
      </c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</row>
    <row r="99" spans="1:185" s="30" customFormat="1" ht="15.75" customHeight="1" x14ac:dyDescent="0.2">
      <c r="A99" s="25" t="s">
        <v>1723</v>
      </c>
      <c r="B99" s="41" t="s">
        <v>1954</v>
      </c>
      <c r="C99" s="26" t="s">
        <v>105</v>
      </c>
      <c r="D99" s="24" t="s">
        <v>1910</v>
      </c>
      <c r="E99" s="24" t="s">
        <v>1911</v>
      </c>
      <c r="F99" s="31">
        <v>36987</v>
      </c>
      <c r="G99" s="24" t="s">
        <v>1734</v>
      </c>
      <c r="H99" s="24" t="s">
        <v>116</v>
      </c>
      <c r="I99" s="25">
        <v>2</v>
      </c>
      <c r="J99" s="24" t="s">
        <v>673</v>
      </c>
      <c r="K99" s="24" t="s">
        <v>674</v>
      </c>
      <c r="L99" s="27">
        <v>999779168</v>
      </c>
      <c r="M99" s="28" t="s">
        <v>112</v>
      </c>
      <c r="N99" s="28"/>
      <c r="O99" s="27"/>
      <c r="P99" s="27"/>
      <c r="Q99" s="33">
        <f t="shared" si="8"/>
        <v>157.38</v>
      </c>
      <c r="R99" s="34">
        <f t="shared" si="9"/>
        <v>11</v>
      </c>
      <c r="S99" s="23"/>
      <c r="T99" s="27"/>
      <c r="U99" s="29"/>
      <c r="V99" s="29"/>
      <c r="W99" s="27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>
        <v>45.3</v>
      </c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>
        <v>36.04</v>
      </c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>
        <v>36.04</v>
      </c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>
        <v>40</v>
      </c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</row>
    <row r="100" spans="1:185" s="30" customFormat="1" ht="15.75" customHeight="1" x14ac:dyDescent="0.2">
      <c r="A100" s="25" t="s">
        <v>1723</v>
      </c>
      <c r="B100" s="41" t="s">
        <v>1954</v>
      </c>
      <c r="C100" s="26" t="s">
        <v>105</v>
      </c>
      <c r="D100" s="24" t="s">
        <v>1847</v>
      </c>
      <c r="E100" s="24" t="s">
        <v>1971</v>
      </c>
      <c r="F100" s="31"/>
      <c r="G100" s="24" t="s">
        <v>1972</v>
      </c>
      <c r="H100" s="24" t="s">
        <v>275</v>
      </c>
      <c r="I100" s="25">
        <v>3</v>
      </c>
      <c r="J100" s="24" t="s">
        <v>1973</v>
      </c>
      <c r="K100" s="24" t="s">
        <v>1974</v>
      </c>
      <c r="L100" s="27">
        <v>999732101</v>
      </c>
      <c r="M100" s="28" t="s">
        <v>112</v>
      </c>
      <c r="N100" s="28"/>
      <c r="O100" s="27"/>
      <c r="P100" s="27"/>
      <c r="Q100" s="33">
        <f t="shared" si="8"/>
        <v>156</v>
      </c>
      <c r="R100" s="34">
        <f t="shared" si="9"/>
        <v>12</v>
      </c>
      <c r="S100" s="23"/>
      <c r="T100" s="29"/>
      <c r="U100" s="29"/>
      <c r="V100" s="29"/>
      <c r="W100" s="27"/>
      <c r="X100" s="29"/>
      <c r="Y100" s="29"/>
      <c r="Z100" s="29"/>
      <c r="AA100" s="29"/>
      <c r="AB100" s="29"/>
      <c r="AC100" s="29"/>
      <c r="AD100" s="29"/>
      <c r="AE100" s="29"/>
      <c r="AF100" s="29"/>
      <c r="AG100" s="29">
        <v>56</v>
      </c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>
        <v>60</v>
      </c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>
        <v>40</v>
      </c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</row>
    <row r="101" spans="1:185" s="30" customFormat="1" ht="15.75" customHeight="1" x14ac:dyDescent="0.2">
      <c r="A101" s="25" t="s">
        <v>1723</v>
      </c>
      <c r="B101" s="41" t="s">
        <v>1954</v>
      </c>
      <c r="C101" s="26" t="s">
        <v>105</v>
      </c>
      <c r="D101" s="24" t="s">
        <v>1982</v>
      </c>
      <c r="E101" s="24" t="s">
        <v>472</v>
      </c>
      <c r="F101" s="31"/>
      <c r="G101" s="24" t="s">
        <v>900</v>
      </c>
      <c r="H101" s="24" t="s">
        <v>139</v>
      </c>
      <c r="I101" s="25">
        <v>8</v>
      </c>
      <c r="J101" s="24" t="s">
        <v>901</v>
      </c>
      <c r="K101" s="24" t="s">
        <v>902</v>
      </c>
      <c r="L101" s="27">
        <v>999776919</v>
      </c>
      <c r="M101" s="28" t="s">
        <v>112</v>
      </c>
      <c r="N101" s="28"/>
      <c r="O101" s="27"/>
      <c r="P101" s="27"/>
      <c r="Q101" s="33">
        <f t="shared" si="8"/>
        <v>154.69</v>
      </c>
      <c r="R101" s="34">
        <f t="shared" si="9"/>
        <v>13</v>
      </c>
      <c r="S101" s="23"/>
      <c r="T101" s="27"/>
      <c r="U101" s="29"/>
      <c r="V101" s="29"/>
      <c r="W101" s="27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>
        <v>6.12</v>
      </c>
      <c r="BQ101" s="29"/>
      <c r="BR101" s="29"/>
      <c r="BS101" s="29"/>
      <c r="BT101" s="29"/>
      <c r="BU101" s="29"/>
      <c r="BV101" s="29"/>
      <c r="BW101" s="29">
        <v>45.45</v>
      </c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>
        <v>40.4</v>
      </c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>
        <v>62.72</v>
      </c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</row>
    <row r="102" spans="1:185" s="30" customFormat="1" ht="15.75" customHeight="1" x14ac:dyDescent="0.2">
      <c r="A102" s="25" t="s">
        <v>1723</v>
      </c>
      <c r="B102" s="41" t="s">
        <v>1954</v>
      </c>
      <c r="C102" s="26" t="s">
        <v>105</v>
      </c>
      <c r="D102" s="24" t="s">
        <v>1832</v>
      </c>
      <c r="E102" s="24" t="s">
        <v>1833</v>
      </c>
      <c r="F102" s="31">
        <v>37558</v>
      </c>
      <c r="G102" s="24" t="s">
        <v>1834</v>
      </c>
      <c r="H102" s="24" t="s">
        <v>116</v>
      </c>
      <c r="I102" s="25">
        <v>2</v>
      </c>
      <c r="J102" s="24" t="s">
        <v>1099</v>
      </c>
      <c r="K102" s="24" t="s">
        <v>1835</v>
      </c>
      <c r="L102" s="27">
        <v>999834410</v>
      </c>
      <c r="M102" s="28" t="s">
        <v>112</v>
      </c>
      <c r="N102" s="28"/>
      <c r="O102" s="27"/>
      <c r="P102" s="27"/>
      <c r="Q102" s="33">
        <f>22.5 + SUM(AO102:EE102)</f>
        <v>148.19999999999999</v>
      </c>
      <c r="R102" s="34">
        <f t="shared" si="9"/>
        <v>14</v>
      </c>
      <c r="S102" s="23"/>
      <c r="T102" s="27"/>
      <c r="U102" s="29"/>
      <c r="V102" s="29"/>
      <c r="W102" s="27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>
        <v>47.7</v>
      </c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>
        <v>47.7</v>
      </c>
      <c r="CV102" s="29">
        <v>30.3</v>
      </c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</row>
    <row r="103" spans="1:185" s="30" customFormat="1" ht="15.75" customHeight="1" x14ac:dyDescent="0.2">
      <c r="A103" s="25" t="s">
        <v>1723</v>
      </c>
      <c r="B103" s="41" t="s">
        <v>1954</v>
      </c>
      <c r="C103" s="26" t="s">
        <v>105</v>
      </c>
      <c r="D103" s="24" t="s">
        <v>1975</v>
      </c>
      <c r="E103" s="24" t="s">
        <v>1976</v>
      </c>
      <c r="F103" s="31"/>
      <c r="G103" s="24" t="s">
        <v>161</v>
      </c>
      <c r="H103" s="24" t="s">
        <v>109</v>
      </c>
      <c r="I103" s="25">
        <v>6</v>
      </c>
      <c r="J103" s="24" t="s">
        <v>162</v>
      </c>
      <c r="K103" s="24" t="s">
        <v>163</v>
      </c>
      <c r="L103" s="27">
        <v>999779780</v>
      </c>
      <c r="M103" s="28" t="s">
        <v>112</v>
      </c>
      <c r="N103" s="28" t="b">
        <v>1</v>
      </c>
      <c r="O103" s="27"/>
      <c r="P103" s="27"/>
      <c r="Q103" s="33">
        <f t="shared" ref="Q103:Q135" si="10">SUM(T103:EE103)</f>
        <v>145.19999999999999</v>
      </c>
      <c r="R103" s="34">
        <f t="shared" si="9"/>
        <v>15</v>
      </c>
      <c r="S103" s="23"/>
      <c r="T103" s="29">
        <v>45.3</v>
      </c>
      <c r="U103" s="29"/>
      <c r="V103" s="29"/>
      <c r="W103" s="27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>
        <v>31.8</v>
      </c>
      <c r="BL103" s="29"/>
      <c r="BM103" s="29"/>
      <c r="BN103" s="29"/>
      <c r="BO103" s="29"/>
      <c r="BP103" s="29">
        <v>20.399999999999999</v>
      </c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>
        <v>47.7</v>
      </c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</row>
    <row r="104" spans="1:185" s="30" customFormat="1" ht="15.75" customHeight="1" x14ac:dyDescent="0.2">
      <c r="A104" s="25" t="s">
        <v>1723</v>
      </c>
      <c r="B104" s="41" t="s">
        <v>1954</v>
      </c>
      <c r="C104" s="26" t="s">
        <v>105</v>
      </c>
      <c r="D104" s="24" t="s">
        <v>2007</v>
      </c>
      <c r="E104" s="24" t="s">
        <v>2008</v>
      </c>
      <c r="F104" s="31">
        <v>37286</v>
      </c>
      <c r="G104" s="24" t="s">
        <v>2009</v>
      </c>
      <c r="H104" s="24" t="s">
        <v>139</v>
      </c>
      <c r="I104" s="25">
        <v>9</v>
      </c>
      <c r="J104" s="24" t="s">
        <v>2010</v>
      </c>
      <c r="K104" s="24" t="s">
        <v>2011</v>
      </c>
      <c r="L104" s="27">
        <v>999863951</v>
      </c>
      <c r="M104" s="28" t="s">
        <v>112</v>
      </c>
      <c r="N104" s="28"/>
      <c r="O104" s="27"/>
      <c r="P104" s="27"/>
      <c r="Q104" s="33">
        <f t="shared" si="10"/>
        <v>107.85</v>
      </c>
      <c r="R104" s="34">
        <f t="shared" si="9"/>
        <v>16</v>
      </c>
      <c r="S104" s="23"/>
      <c r="T104" s="27"/>
      <c r="U104" s="29"/>
      <c r="V104" s="29"/>
      <c r="W104" s="27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>
        <v>45.45</v>
      </c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>
        <v>62.4</v>
      </c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</row>
    <row r="105" spans="1:185" s="30" customFormat="1" ht="15.75" customHeight="1" x14ac:dyDescent="0.2">
      <c r="A105" s="25" t="s">
        <v>1723</v>
      </c>
      <c r="B105" s="41" t="s">
        <v>1954</v>
      </c>
      <c r="C105" s="26" t="s">
        <v>105</v>
      </c>
      <c r="D105" s="24" t="s">
        <v>1801</v>
      </c>
      <c r="E105" s="24" t="s">
        <v>3690</v>
      </c>
      <c r="F105" s="31"/>
      <c r="G105" s="24"/>
      <c r="H105" s="24"/>
      <c r="I105" s="25"/>
      <c r="J105" s="24"/>
      <c r="K105" s="24"/>
      <c r="L105" s="27"/>
      <c r="M105" s="28"/>
      <c r="N105" s="28"/>
      <c r="O105" s="27"/>
      <c r="P105" s="27"/>
      <c r="Q105" s="33">
        <f t="shared" si="10"/>
        <v>105.4</v>
      </c>
      <c r="R105" s="34">
        <f t="shared" si="9"/>
        <v>17</v>
      </c>
      <c r="S105" s="23"/>
      <c r="T105" s="27"/>
      <c r="U105" s="29"/>
      <c r="V105" s="29"/>
      <c r="W105" s="27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>
        <v>60.6</v>
      </c>
      <c r="CZ105" s="29"/>
      <c r="DA105" s="29"/>
      <c r="DB105" s="29">
        <v>44.8</v>
      </c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</row>
    <row r="106" spans="1:185" s="30" customFormat="1" ht="15.75" customHeight="1" x14ac:dyDescent="0.2">
      <c r="A106" s="25" t="s">
        <v>1723</v>
      </c>
      <c r="B106" s="41" t="s">
        <v>1954</v>
      </c>
      <c r="C106" s="26" t="s">
        <v>105</v>
      </c>
      <c r="D106" s="24" t="s">
        <v>1998</v>
      </c>
      <c r="E106" s="24" t="s">
        <v>1999</v>
      </c>
      <c r="F106" s="31"/>
      <c r="G106" s="24" t="s">
        <v>2000</v>
      </c>
      <c r="H106" s="24" t="s">
        <v>291</v>
      </c>
      <c r="I106" s="25">
        <v>7</v>
      </c>
      <c r="J106" s="24" t="s">
        <v>1401</v>
      </c>
      <c r="K106" s="24" t="s">
        <v>1402</v>
      </c>
      <c r="L106" s="27">
        <v>999846775</v>
      </c>
      <c r="M106" s="28" t="s">
        <v>112</v>
      </c>
      <c r="N106" s="28"/>
      <c r="O106" s="27"/>
      <c r="P106" s="27"/>
      <c r="Q106" s="33">
        <f t="shared" si="10"/>
        <v>100</v>
      </c>
      <c r="R106" s="34">
        <f t="shared" si="9"/>
        <v>18</v>
      </c>
      <c r="S106" s="23"/>
      <c r="T106" s="27"/>
      <c r="U106" s="29"/>
      <c r="V106" s="29"/>
      <c r="W106" s="27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>
        <v>60</v>
      </c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>
        <v>40</v>
      </c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</row>
    <row r="107" spans="1:185" s="30" customFormat="1" ht="15.75" customHeight="1" x14ac:dyDescent="0.2">
      <c r="A107" s="25" t="s">
        <v>1723</v>
      </c>
      <c r="B107" s="41" t="s">
        <v>1954</v>
      </c>
      <c r="C107" s="26" t="s">
        <v>105</v>
      </c>
      <c r="D107" s="24" t="s">
        <v>1795</v>
      </c>
      <c r="E107" s="24" t="s">
        <v>1979</v>
      </c>
      <c r="F107" s="31">
        <v>37081</v>
      </c>
      <c r="G107" s="24" t="s">
        <v>1980</v>
      </c>
      <c r="H107" s="24" t="s">
        <v>139</v>
      </c>
      <c r="I107" s="25">
        <v>8</v>
      </c>
      <c r="J107" s="24" t="s">
        <v>519</v>
      </c>
      <c r="K107" s="24" t="s">
        <v>1981</v>
      </c>
      <c r="L107" s="27">
        <v>999848062</v>
      </c>
      <c r="M107" s="28" t="s">
        <v>112</v>
      </c>
      <c r="N107" s="28"/>
      <c r="O107" s="27"/>
      <c r="P107" s="27"/>
      <c r="Q107" s="33">
        <f t="shared" si="10"/>
        <v>94.94</v>
      </c>
      <c r="R107" s="34">
        <f t="shared" si="9"/>
        <v>19</v>
      </c>
      <c r="S107" s="23"/>
      <c r="T107" s="27"/>
      <c r="U107" s="29"/>
      <c r="V107" s="29"/>
      <c r="W107" s="27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>
        <v>34.340000000000003</v>
      </c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>
        <v>60.6</v>
      </c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</row>
    <row r="108" spans="1:185" s="30" customFormat="1" ht="15.75" customHeight="1" x14ac:dyDescent="0.2">
      <c r="A108" s="25" t="s">
        <v>1723</v>
      </c>
      <c r="B108" s="41" t="s">
        <v>1954</v>
      </c>
      <c r="C108" s="26" t="s">
        <v>105</v>
      </c>
      <c r="D108" s="24" t="s">
        <v>1983</v>
      </c>
      <c r="E108" s="24" t="s">
        <v>438</v>
      </c>
      <c r="F108" s="31"/>
      <c r="G108" s="24" t="s">
        <v>1984</v>
      </c>
      <c r="H108" s="24" t="s">
        <v>280</v>
      </c>
      <c r="I108" s="25">
        <v>6</v>
      </c>
      <c r="J108" s="24" t="s">
        <v>281</v>
      </c>
      <c r="K108" s="24" t="s">
        <v>1985</v>
      </c>
      <c r="L108" s="27">
        <v>999845463</v>
      </c>
      <c r="M108" s="28" t="s">
        <v>112</v>
      </c>
      <c r="N108" s="28"/>
      <c r="O108" s="27"/>
      <c r="P108" s="27"/>
      <c r="Q108" s="33">
        <f t="shared" si="10"/>
        <v>80.599999999999994</v>
      </c>
      <c r="R108" s="34">
        <f t="shared" si="9"/>
        <v>20</v>
      </c>
      <c r="S108" s="23"/>
      <c r="T108" s="27"/>
      <c r="U108" s="29"/>
      <c r="V108" s="29"/>
      <c r="W108" s="27"/>
      <c r="X108" s="29"/>
      <c r="Y108" s="29"/>
      <c r="Z108" s="29"/>
      <c r="AA108" s="29"/>
      <c r="AB108" s="29">
        <v>20</v>
      </c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>
        <v>60.6</v>
      </c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</row>
    <row r="109" spans="1:185" s="30" customFormat="1" ht="15.75" customHeight="1" x14ac:dyDescent="0.2">
      <c r="A109" s="25" t="s">
        <v>1723</v>
      </c>
      <c r="B109" s="41" t="s">
        <v>1954</v>
      </c>
      <c r="C109" s="26" t="s">
        <v>105</v>
      </c>
      <c r="D109" s="24" t="s">
        <v>1986</v>
      </c>
      <c r="E109" s="24" t="s">
        <v>1987</v>
      </c>
      <c r="F109" s="31"/>
      <c r="G109" s="24" t="s">
        <v>858</v>
      </c>
      <c r="H109" s="24" t="s">
        <v>316</v>
      </c>
      <c r="I109" s="25">
        <v>7</v>
      </c>
      <c r="J109" s="24" t="s">
        <v>519</v>
      </c>
      <c r="K109" s="24" t="s">
        <v>520</v>
      </c>
      <c r="L109" s="27">
        <v>999797694</v>
      </c>
      <c r="M109" s="28" t="s">
        <v>112</v>
      </c>
      <c r="N109" s="28" t="b">
        <v>1</v>
      </c>
      <c r="O109" s="27"/>
      <c r="P109" s="27"/>
      <c r="Q109" s="33">
        <f t="shared" si="10"/>
        <v>77.699999999999989</v>
      </c>
      <c r="R109" s="34">
        <f t="shared" si="9"/>
        <v>21</v>
      </c>
      <c r="S109" s="23"/>
      <c r="T109" s="29">
        <v>45.3</v>
      </c>
      <c r="U109" s="29"/>
      <c r="V109" s="29"/>
      <c r="W109" s="27"/>
      <c r="X109" s="29"/>
      <c r="Y109" s="29"/>
      <c r="Z109" s="29"/>
      <c r="AA109" s="29"/>
      <c r="AB109" s="29"/>
      <c r="AC109" s="29"/>
      <c r="AD109" s="29"/>
      <c r="AE109" s="29"/>
      <c r="AF109" s="29">
        <v>32.4</v>
      </c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</row>
    <row r="110" spans="1:185" s="30" customFormat="1" ht="15.75" customHeight="1" x14ac:dyDescent="0.2">
      <c r="A110" s="25" t="s">
        <v>1723</v>
      </c>
      <c r="B110" s="41" t="s">
        <v>1954</v>
      </c>
      <c r="C110" s="26" t="s">
        <v>105</v>
      </c>
      <c r="D110" s="24" t="s">
        <v>1785</v>
      </c>
      <c r="E110" s="24" t="s">
        <v>1786</v>
      </c>
      <c r="F110" s="31"/>
      <c r="G110" s="24" t="s">
        <v>1787</v>
      </c>
      <c r="H110" s="24" t="s">
        <v>116</v>
      </c>
      <c r="I110" s="25">
        <v>2</v>
      </c>
      <c r="J110" s="24" t="s">
        <v>117</v>
      </c>
      <c r="K110" s="24"/>
      <c r="L110" s="27">
        <v>999808815</v>
      </c>
      <c r="M110" s="28" t="s">
        <v>112</v>
      </c>
      <c r="N110" s="28"/>
      <c r="O110" s="27"/>
      <c r="P110" s="27"/>
      <c r="Q110" s="33">
        <f t="shared" si="10"/>
        <v>74.820000000000007</v>
      </c>
      <c r="R110" s="34">
        <f t="shared" si="9"/>
        <v>22</v>
      </c>
      <c r="S110" s="23"/>
      <c r="T110" s="27">
        <v>31.8</v>
      </c>
      <c r="U110" s="29"/>
      <c r="V110" s="29"/>
      <c r="W110" s="27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>
        <v>31.8</v>
      </c>
      <c r="BL110" s="29"/>
      <c r="BM110" s="29"/>
      <c r="BN110" s="29"/>
      <c r="BO110" s="29"/>
      <c r="BP110" s="29">
        <v>11.22</v>
      </c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</row>
    <row r="111" spans="1:185" s="30" customFormat="1" ht="15.75" customHeight="1" x14ac:dyDescent="0.2">
      <c r="A111" s="25" t="s">
        <v>1723</v>
      </c>
      <c r="B111" s="41" t="s">
        <v>1954</v>
      </c>
      <c r="C111" s="26" t="s">
        <v>105</v>
      </c>
      <c r="D111" s="24" t="s">
        <v>1778</v>
      </c>
      <c r="E111" s="24" t="s">
        <v>1988</v>
      </c>
      <c r="F111" s="31"/>
      <c r="G111" s="24" t="s">
        <v>1989</v>
      </c>
      <c r="H111" s="24" t="s">
        <v>156</v>
      </c>
      <c r="I111" s="25">
        <v>6</v>
      </c>
      <c r="J111" s="24" t="s">
        <v>1547</v>
      </c>
      <c r="K111" s="24" t="s">
        <v>1990</v>
      </c>
      <c r="L111" s="27">
        <v>999718345</v>
      </c>
      <c r="M111" s="28" t="s">
        <v>112</v>
      </c>
      <c r="N111" s="28"/>
      <c r="O111" s="27"/>
      <c r="P111" s="27"/>
      <c r="Q111" s="33">
        <f t="shared" si="10"/>
        <v>67.949999999999989</v>
      </c>
      <c r="R111" s="34">
        <f t="shared" si="9"/>
        <v>23</v>
      </c>
      <c r="S111" s="23"/>
      <c r="T111" s="27"/>
      <c r="U111" s="29"/>
      <c r="V111" s="29"/>
      <c r="W111" s="27"/>
      <c r="X111" s="29"/>
      <c r="Y111" s="29"/>
      <c r="Z111" s="29"/>
      <c r="AA111" s="29"/>
      <c r="AB111" s="29"/>
      <c r="AC111" s="29">
        <v>22.65</v>
      </c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>
        <v>45.3</v>
      </c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</row>
    <row r="112" spans="1:185" s="30" customFormat="1" ht="15.75" customHeight="1" x14ac:dyDescent="0.2">
      <c r="A112" s="25" t="s">
        <v>1723</v>
      </c>
      <c r="B112" s="41" t="s">
        <v>1954</v>
      </c>
      <c r="C112" s="26" t="s">
        <v>105</v>
      </c>
      <c r="D112" s="24" t="s">
        <v>720</v>
      </c>
      <c r="E112" s="24" t="s">
        <v>1993</v>
      </c>
      <c r="F112" s="31"/>
      <c r="G112" s="24" t="s">
        <v>1994</v>
      </c>
      <c r="H112" s="24" t="s">
        <v>258</v>
      </c>
      <c r="I112" s="25">
        <v>5</v>
      </c>
      <c r="J112" s="24" t="s">
        <v>1995</v>
      </c>
      <c r="K112" s="24" t="s">
        <v>1996</v>
      </c>
      <c r="L112" s="27">
        <v>999847132</v>
      </c>
      <c r="M112" s="28" t="s">
        <v>112</v>
      </c>
      <c r="N112" s="28"/>
      <c r="O112" s="27"/>
      <c r="P112" s="27"/>
      <c r="Q112" s="33">
        <f t="shared" si="10"/>
        <v>64.64</v>
      </c>
      <c r="R112" s="34">
        <f t="shared" si="9"/>
        <v>24</v>
      </c>
      <c r="S112" s="23"/>
      <c r="T112" s="27"/>
      <c r="U112" s="29"/>
      <c r="V112" s="29"/>
      <c r="W112" s="27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>
        <v>34.340000000000003</v>
      </c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>
        <v>30.3</v>
      </c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</row>
    <row r="113" spans="1:185" s="30" customFormat="1" ht="15.75" customHeight="1" x14ac:dyDescent="0.2">
      <c r="A113" s="25" t="s">
        <v>1723</v>
      </c>
      <c r="B113" s="41" t="s">
        <v>1954</v>
      </c>
      <c r="C113" s="26" t="s">
        <v>105</v>
      </c>
      <c r="D113" s="24" t="s">
        <v>1801</v>
      </c>
      <c r="E113" s="24" t="s">
        <v>1802</v>
      </c>
      <c r="F113" s="31"/>
      <c r="G113" s="24" t="s">
        <v>1803</v>
      </c>
      <c r="H113" s="24" t="s">
        <v>116</v>
      </c>
      <c r="I113" s="25">
        <v>2</v>
      </c>
      <c r="J113" s="24" t="s">
        <v>1804</v>
      </c>
      <c r="K113" s="24" t="s">
        <v>1805</v>
      </c>
      <c r="L113" s="27">
        <v>999715421</v>
      </c>
      <c r="M113" s="28" t="s">
        <v>112</v>
      </c>
      <c r="N113" s="28"/>
      <c r="O113" s="27"/>
      <c r="P113" s="27"/>
      <c r="Q113" s="33">
        <f t="shared" si="10"/>
        <v>63.6</v>
      </c>
      <c r="R113" s="34">
        <f t="shared" si="9"/>
        <v>25</v>
      </c>
      <c r="S113" s="23"/>
      <c r="T113" s="27">
        <v>31.8</v>
      </c>
      <c r="U113" s="29"/>
      <c r="V113" s="29"/>
      <c r="W113" s="27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>
        <v>31.8</v>
      </c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</row>
    <row r="114" spans="1:185" s="30" customFormat="1" ht="15.75" customHeight="1" x14ac:dyDescent="0.2">
      <c r="A114" s="25" t="s">
        <v>1723</v>
      </c>
      <c r="B114" s="41" t="s">
        <v>1954</v>
      </c>
      <c r="C114" s="26" t="s">
        <v>105</v>
      </c>
      <c r="D114" s="24" t="s">
        <v>1725</v>
      </c>
      <c r="E114" s="24" t="s">
        <v>731</v>
      </c>
      <c r="F114" s="31"/>
      <c r="G114" s="24" t="s">
        <v>1997</v>
      </c>
      <c r="H114" s="24" t="s">
        <v>116</v>
      </c>
      <c r="I114" s="25">
        <v>2</v>
      </c>
      <c r="J114" s="24" t="s">
        <v>395</v>
      </c>
      <c r="K114" s="24" t="s">
        <v>655</v>
      </c>
      <c r="L114" s="27">
        <v>999859118</v>
      </c>
      <c r="M114" s="28" t="s">
        <v>112</v>
      </c>
      <c r="N114" s="28"/>
      <c r="O114" s="27"/>
      <c r="P114" s="27"/>
      <c r="Q114" s="33">
        <f t="shared" si="10"/>
        <v>63.3</v>
      </c>
      <c r="R114" s="34">
        <f t="shared" si="9"/>
        <v>26</v>
      </c>
      <c r="S114" s="23"/>
      <c r="T114" s="29"/>
      <c r="U114" s="29"/>
      <c r="V114" s="29"/>
      <c r="W114" s="27"/>
      <c r="X114" s="29"/>
      <c r="Y114" s="29"/>
      <c r="Z114" s="29"/>
      <c r="AA114" s="29"/>
      <c r="AB114" s="29"/>
      <c r="AC114" s="29"/>
      <c r="AD114" s="29"/>
      <c r="AE114" s="29"/>
      <c r="AF114" s="29"/>
      <c r="AG114" s="29">
        <v>31.5</v>
      </c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>
        <v>31.8</v>
      </c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</row>
    <row r="115" spans="1:185" s="30" customFormat="1" ht="15.75" customHeight="1" x14ac:dyDescent="0.2">
      <c r="A115" s="25" t="s">
        <v>2015</v>
      </c>
      <c r="B115" s="41" t="s">
        <v>1954</v>
      </c>
      <c r="C115" s="26" t="s">
        <v>105</v>
      </c>
      <c r="D115" s="24" t="s">
        <v>1903</v>
      </c>
      <c r="E115" s="24" t="s">
        <v>2113</v>
      </c>
      <c r="F115" s="31"/>
      <c r="G115" s="24" t="s">
        <v>780</v>
      </c>
      <c r="H115" s="24" t="s">
        <v>139</v>
      </c>
      <c r="I115" s="25">
        <v>8</v>
      </c>
      <c r="J115" s="24" t="s">
        <v>2085</v>
      </c>
      <c r="K115" s="24" t="s">
        <v>782</v>
      </c>
      <c r="L115" s="27">
        <v>999705034</v>
      </c>
      <c r="M115" s="28" t="s">
        <v>112</v>
      </c>
      <c r="N115" s="28"/>
      <c r="O115" s="27"/>
      <c r="P115" s="27"/>
      <c r="Q115" s="33">
        <f t="shared" si="10"/>
        <v>62.72</v>
      </c>
      <c r="R115" s="34">
        <f t="shared" si="9"/>
        <v>27</v>
      </c>
      <c r="S115" s="23"/>
      <c r="T115" s="27"/>
      <c r="U115" s="29"/>
      <c r="V115" s="29"/>
      <c r="W115" s="27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>
        <v>62.72</v>
      </c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</row>
    <row r="116" spans="1:185" s="30" customFormat="1" ht="15.75" customHeight="1" x14ac:dyDescent="0.2">
      <c r="A116" s="25" t="s">
        <v>1723</v>
      </c>
      <c r="B116" s="41" t="s">
        <v>1954</v>
      </c>
      <c r="C116" s="26" t="s">
        <v>105</v>
      </c>
      <c r="D116" s="15" t="s">
        <v>3761</v>
      </c>
      <c r="E116" s="15" t="s">
        <v>3762</v>
      </c>
      <c r="F116" s="31"/>
      <c r="G116" s="24"/>
      <c r="H116" s="24"/>
      <c r="I116" s="25"/>
      <c r="J116" s="24"/>
      <c r="K116" s="24"/>
      <c r="L116" s="27"/>
      <c r="M116" s="28"/>
      <c r="N116" s="28"/>
      <c r="O116" s="27"/>
      <c r="P116" s="27"/>
      <c r="Q116" s="33">
        <f t="shared" si="10"/>
        <v>60.6</v>
      </c>
      <c r="R116" s="34">
        <f t="shared" si="9"/>
        <v>28</v>
      </c>
      <c r="S116" s="23"/>
      <c r="T116" s="27"/>
      <c r="U116" s="29"/>
      <c r="V116" s="29"/>
      <c r="W116" s="27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>
        <v>60.6</v>
      </c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</row>
    <row r="117" spans="1:185" s="30" customFormat="1" ht="15.75" customHeight="1" x14ac:dyDescent="0.2">
      <c r="A117" s="25" t="s">
        <v>1723</v>
      </c>
      <c r="B117" s="41" t="s">
        <v>1954</v>
      </c>
      <c r="C117" s="26" t="s">
        <v>105</v>
      </c>
      <c r="D117" s="24" t="s">
        <v>1903</v>
      </c>
      <c r="E117" s="24" t="s">
        <v>1051</v>
      </c>
      <c r="F117" s="31"/>
      <c r="G117" s="24" t="s">
        <v>744</v>
      </c>
      <c r="H117" s="24" t="s">
        <v>310</v>
      </c>
      <c r="I117" s="25">
        <v>5</v>
      </c>
      <c r="J117" s="24" t="s">
        <v>1904</v>
      </c>
      <c r="K117" s="24" t="s">
        <v>1905</v>
      </c>
      <c r="L117" s="27">
        <v>999743605</v>
      </c>
      <c r="M117" s="28" t="s">
        <v>112</v>
      </c>
      <c r="N117" s="28"/>
      <c r="O117" s="27"/>
      <c r="P117" s="27"/>
      <c r="Q117" s="33">
        <f t="shared" si="10"/>
        <v>60.6</v>
      </c>
      <c r="R117" s="34">
        <f t="shared" si="9"/>
        <v>28</v>
      </c>
      <c r="S117" s="23"/>
      <c r="T117" s="27"/>
      <c r="U117" s="29"/>
      <c r="V117" s="29"/>
      <c r="W117" s="27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>
        <v>60.6</v>
      </c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</row>
    <row r="118" spans="1:185" s="30" customFormat="1" ht="15.75" customHeight="1" x14ac:dyDescent="0.2">
      <c r="A118" s="25" t="s">
        <v>1723</v>
      </c>
      <c r="B118" s="41" t="s">
        <v>1954</v>
      </c>
      <c r="C118" s="26" t="s">
        <v>105</v>
      </c>
      <c r="D118" s="24" t="s">
        <v>2425</v>
      </c>
      <c r="E118" s="24" t="s">
        <v>2537</v>
      </c>
      <c r="F118" s="31">
        <v>37202</v>
      </c>
      <c r="G118" s="24" t="s">
        <v>1458</v>
      </c>
      <c r="H118" s="24" t="s">
        <v>1459</v>
      </c>
      <c r="I118" s="25">
        <v>1</v>
      </c>
      <c r="J118" s="24" t="s">
        <v>1460</v>
      </c>
      <c r="K118" s="24" t="s">
        <v>1461</v>
      </c>
      <c r="L118" s="27">
        <v>999742973</v>
      </c>
      <c r="M118" s="28" t="s">
        <v>112</v>
      </c>
      <c r="N118" s="28"/>
      <c r="O118" s="27"/>
      <c r="P118" s="27"/>
      <c r="Q118" s="33">
        <f t="shared" si="10"/>
        <v>60</v>
      </c>
      <c r="R118" s="34">
        <f t="shared" si="9"/>
        <v>30</v>
      </c>
      <c r="S118" s="23"/>
      <c r="T118" s="27"/>
      <c r="U118" s="29"/>
      <c r="V118" s="29"/>
      <c r="W118" s="27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>
        <v>60</v>
      </c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</row>
    <row r="119" spans="1:185" s="30" customFormat="1" ht="15.75" customHeight="1" x14ac:dyDescent="0.2">
      <c r="A119" s="25" t="s">
        <v>1723</v>
      </c>
      <c r="B119" s="41" t="s">
        <v>1954</v>
      </c>
      <c r="C119" s="26" t="s">
        <v>105</v>
      </c>
      <c r="D119" s="24" t="s">
        <v>2001</v>
      </c>
      <c r="E119" s="24" t="s">
        <v>2002</v>
      </c>
      <c r="F119" s="31"/>
      <c r="G119" s="24" t="s">
        <v>108</v>
      </c>
      <c r="H119" s="24" t="s">
        <v>109</v>
      </c>
      <c r="I119" s="25">
        <v>6</v>
      </c>
      <c r="J119" s="24" t="s">
        <v>525</v>
      </c>
      <c r="K119" s="24"/>
      <c r="L119" s="27">
        <v>999898156</v>
      </c>
      <c r="M119" s="28" t="s">
        <v>112</v>
      </c>
      <c r="N119" s="28"/>
      <c r="O119" s="27"/>
      <c r="P119" s="27"/>
      <c r="Q119" s="33">
        <f t="shared" si="10"/>
        <v>51.04</v>
      </c>
      <c r="R119" s="34">
        <f t="shared" si="9"/>
        <v>31</v>
      </c>
      <c r="S119" s="23"/>
      <c r="T119" s="27"/>
      <c r="U119" s="29"/>
      <c r="V119" s="29"/>
      <c r="W119" s="27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>
        <v>15</v>
      </c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>
        <v>36.04</v>
      </c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</row>
    <row r="120" spans="1:185" s="30" customFormat="1" ht="15.75" customHeight="1" x14ac:dyDescent="0.2">
      <c r="A120" s="25" t="s">
        <v>1723</v>
      </c>
      <c r="B120" s="41" t="s">
        <v>1954</v>
      </c>
      <c r="C120" s="26" t="s">
        <v>105</v>
      </c>
      <c r="D120" s="15" t="s">
        <v>3774</v>
      </c>
      <c r="E120" s="15" t="s">
        <v>3775</v>
      </c>
      <c r="F120" s="31"/>
      <c r="G120" s="24"/>
      <c r="H120" s="24"/>
      <c r="I120" s="25"/>
      <c r="J120" s="24"/>
      <c r="K120" s="24"/>
      <c r="L120" s="27"/>
      <c r="M120" s="28"/>
      <c r="N120" s="28"/>
      <c r="O120" s="27"/>
      <c r="P120" s="27"/>
      <c r="Q120" s="33">
        <f t="shared" si="10"/>
        <v>47.7</v>
      </c>
      <c r="R120" s="34">
        <f t="shared" si="9"/>
        <v>32</v>
      </c>
      <c r="S120" s="23"/>
      <c r="T120" s="27"/>
      <c r="U120" s="29"/>
      <c r="V120" s="29"/>
      <c r="W120" s="27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>
        <v>47.7</v>
      </c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</row>
    <row r="121" spans="1:185" s="30" customFormat="1" ht="15.75" customHeight="1" x14ac:dyDescent="0.2">
      <c r="A121" s="25" t="s">
        <v>1723</v>
      </c>
      <c r="B121" s="41" t="s">
        <v>1954</v>
      </c>
      <c r="C121" s="26" t="s">
        <v>105</v>
      </c>
      <c r="D121" s="24" t="s">
        <v>1901</v>
      </c>
      <c r="E121" s="24" t="s">
        <v>2003</v>
      </c>
      <c r="F121" s="31">
        <v>37177</v>
      </c>
      <c r="G121" s="24" t="s">
        <v>350</v>
      </c>
      <c r="H121" s="24" t="s">
        <v>351</v>
      </c>
      <c r="I121" s="25">
        <v>2</v>
      </c>
      <c r="J121" s="24" t="s">
        <v>618</v>
      </c>
      <c r="K121" s="24" t="s">
        <v>619</v>
      </c>
      <c r="L121" s="27">
        <v>999899474</v>
      </c>
      <c r="M121" s="28" t="s">
        <v>112</v>
      </c>
      <c r="N121" s="28"/>
      <c r="O121" s="27"/>
      <c r="P121" s="27"/>
      <c r="Q121" s="33">
        <f t="shared" si="10"/>
        <v>46.35</v>
      </c>
      <c r="R121" s="34">
        <f t="shared" ref="R121:R152" si="11">RANK(Q121,$Q$89:$Q$244)</f>
        <v>33</v>
      </c>
      <c r="S121" s="23"/>
      <c r="T121" s="27"/>
      <c r="U121" s="29"/>
      <c r="V121" s="29"/>
      <c r="W121" s="27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>
        <v>46.35</v>
      </c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</row>
    <row r="122" spans="1:185" s="30" customFormat="1" ht="15.75" customHeight="1" x14ac:dyDescent="0.2">
      <c r="A122" s="25" t="s">
        <v>1723</v>
      </c>
      <c r="B122" s="41" t="s">
        <v>1954</v>
      </c>
      <c r="C122" s="26" t="s">
        <v>105</v>
      </c>
      <c r="D122" s="24" t="s">
        <v>482</v>
      </c>
      <c r="E122" s="24" t="s">
        <v>1768</v>
      </c>
      <c r="F122" s="31">
        <v>36985</v>
      </c>
      <c r="G122" s="24" t="s">
        <v>1145</v>
      </c>
      <c r="H122" s="24" t="s">
        <v>2063</v>
      </c>
      <c r="I122" s="25">
        <v>2</v>
      </c>
      <c r="J122" s="24" t="s">
        <v>2064</v>
      </c>
      <c r="K122" s="24" t="s">
        <v>2065</v>
      </c>
      <c r="L122" s="27">
        <v>999836122</v>
      </c>
      <c r="M122" s="28" t="s">
        <v>112</v>
      </c>
      <c r="N122" s="28"/>
      <c r="O122" s="27"/>
      <c r="P122" s="27"/>
      <c r="Q122" s="33">
        <f t="shared" si="10"/>
        <v>45.45</v>
      </c>
      <c r="R122" s="34">
        <f t="shared" si="11"/>
        <v>34</v>
      </c>
      <c r="S122" s="23"/>
      <c r="T122" s="27"/>
      <c r="U122" s="29"/>
      <c r="V122" s="29"/>
      <c r="W122" s="27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>
        <v>45.45</v>
      </c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</row>
    <row r="123" spans="1:185" s="30" customFormat="1" ht="15.75" customHeight="1" x14ac:dyDescent="0.2">
      <c r="A123" s="25" t="s">
        <v>1723</v>
      </c>
      <c r="B123" s="41" t="s">
        <v>1954</v>
      </c>
      <c r="C123" s="26" t="s">
        <v>105</v>
      </c>
      <c r="D123" s="24" t="s">
        <v>1682</v>
      </c>
      <c r="E123" s="24" t="s">
        <v>1790</v>
      </c>
      <c r="F123" s="31">
        <v>37530</v>
      </c>
      <c r="G123" s="24" t="s">
        <v>918</v>
      </c>
      <c r="H123" s="24" t="s">
        <v>200</v>
      </c>
      <c r="I123" s="25">
        <v>8</v>
      </c>
      <c r="J123" s="24" t="s">
        <v>209</v>
      </c>
      <c r="K123" s="24" t="s">
        <v>210</v>
      </c>
      <c r="L123" s="27">
        <v>999798889</v>
      </c>
      <c r="M123" s="28" t="s">
        <v>112</v>
      </c>
      <c r="N123" s="28"/>
      <c r="O123" s="27"/>
      <c r="P123" s="27"/>
      <c r="Q123" s="33">
        <f t="shared" si="10"/>
        <v>45.45</v>
      </c>
      <c r="R123" s="34">
        <f t="shared" si="11"/>
        <v>34</v>
      </c>
      <c r="S123" s="23"/>
      <c r="T123" s="27"/>
      <c r="U123" s="29"/>
      <c r="V123" s="29"/>
      <c r="W123" s="27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>
        <v>45.45</v>
      </c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</row>
    <row r="124" spans="1:185" s="30" customFormat="1" ht="15.75" customHeight="1" x14ac:dyDescent="0.2">
      <c r="A124" s="25" t="s">
        <v>1723</v>
      </c>
      <c r="B124" s="41" t="s">
        <v>1954</v>
      </c>
      <c r="C124" s="26" t="s">
        <v>105</v>
      </c>
      <c r="D124" s="24" t="s">
        <v>2004</v>
      </c>
      <c r="E124" s="24" t="s">
        <v>160</v>
      </c>
      <c r="F124" s="31">
        <v>37070</v>
      </c>
      <c r="G124" s="24" t="s">
        <v>2005</v>
      </c>
      <c r="H124" s="24" t="s">
        <v>426</v>
      </c>
      <c r="I124" s="25">
        <v>7</v>
      </c>
      <c r="J124" s="24" t="s">
        <v>934</v>
      </c>
      <c r="K124" s="24" t="s">
        <v>935</v>
      </c>
      <c r="L124" s="27">
        <v>999901964</v>
      </c>
      <c r="M124" s="28" t="s">
        <v>112</v>
      </c>
      <c r="N124" s="28"/>
      <c r="O124" s="27"/>
      <c r="P124" s="27"/>
      <c r="Q124" s="33">
        <f t="shared" si="10"/>
        <v>45.45</v>
      </c>
      <c r="R124" s="34">
        <f t="shared" si="11"/>
        <v>34</v>
      </c>
      <c r="S124" s="23"/>
      <c r="T124" s="27"/>
      <c r="U124" s="29"/>
      <c r="V124" s="29"/>
      <c r="W124" s="27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>
        <v>45.45</v>
      </c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</row>
    <row r="125" spans="1:185" s="30" customFormat="1" ht="15.75" customHeight="1" x14ac:dyDescent="0.2">
      <c r="A125" s="25" t="s">
        <v>1723</v>
      </c>
      <c r="B125" s="41" t="s">
        <v>1954</v>
      </c>
      <c r="C125" s="26" t="s">
        <v>105</v>
      </c>
      <c r="D125" s="15" t="s">
        <v>1903</v>
      </c>
      <c r="E125" s="15" t="s">
        <v>3763</v>
      </c>
      <c r="F125" s="31"/>
      <c r="G125" s="24"/>
      <c r="H125" s="24"/>
      <c r="I125" s="25"/>
      <c r="J125" s="24"/>
      <c r="K125" s="24"/>
      <c r="L125" s="27"/>
      <c r="M125" s="28"/>
      <c r="N125" s="28"/>
      <c r="O125" s="27"/>
      <c r="P125" s="27"/>
      <c r="Q125" s="33">
        <f t="shared" si="10"/>
        <v>45.45</v>
      </c>
      <c r="R125" s="34">
        <f t="shared" si="11"/>
        <v>34</v>
      </c>
      <c r="S125" s="23"/>
      <c r="T125" s="27"/>
      <c r="U125" s="29"/>
      <c r="V125" s="29"/>
      <c r="W125" s="27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>
        <v>45.45</v>
      </c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</row>
    <row r="126" spans="1:185" s="30" customFormat="1" ht="15.75" customHeight="1" x14ac:dyDescent="0.2">
      <c r="A126" s="25" t="s">
        <v>1723</v>
      </c>
      <c r="B126" s="41" t="s">
        <v>1954</v>
      </c>
      <c r="C126" s="26" t="s">
        <v>105</v>
      </c>
      <c r="D126" s="24" t="s">
        <v>1801</v>
      </c>
      <c r="E126" s="24" t="s">
        <v>2006</v>
      </c>
      <c r="F126" s="31"/>
      <c r="G126" s="24"/>
      <c r="H126" s="24"/>
      <c r="I126" s="25"/>
      <c r="J126" s="24"/>
      <c r="K126" s="24"/>
      <c r="L126" s="27"/>
      <c r="M126" s="28"/>
      <c r="N126" s="28"/>
      <c r="O126" s="27"/>
      <c r="P126" s="27"/>
      <c r="Q126" s="33">
        <f t="shared" si="10"/>
        <v>45.45</v>
      </c>
      <c r="R126" s="34">
        <f t="shared" si="11"/>
        <v>34</v>
      </c>
      <c r="S126" s="23"/>
      <c r="T126" s="27"/>
      <c r="U126" s="29"/>
      <c r="V126" s="29"/>
      <c r="W126" s="27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>
        <v>45.45</v>
      </c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</row>
    <row r="127" spans="1:185" s="30" customFormat="1" ht="15.75" customHeight="1" x14ac:dyDescent="0.2">
      <c r="A127" s="25" t="s">
        <v>1723</v>
      </c>
      <c r="B127" s="41" t="s">
        <v>1954</v>
      </c>
      <c r="C127" s="26" t="s">
        <v>105</v>
      </c>
      <c r="D127" s="24" t="s">
        <v>3688</v>
      </c>
      <c r="E127" s="24" t="s">
        <v>1034</v>
      </c>
      <c r="F127" s="31"/>
      <c r="G127" s="24"/>
      <c r="H127" s="24"/>
      <c r="I127" s="25"/>
      <c r="J127" s="24"/>
      <c r="K127" s="24"/>
      <c r="L127" s="27"/>
      <c r="M127" s="28"/>
      <c r="N127" s="28"/>
      <c r="O127" s="27"/>
      <c r="P127" s="27"/>
      <c r="Q127" s="33">
        <f t="shared" si="10"/>
        <v>44.8</v>
      </c>
      <c r="R127" s="34">
        <f t="shared" si="11"/>
        <v>39</v>
      </c>
      <c r="S127" s="23"/>
      <c r="T127" s="27"/>
      <c r="U127" s="29"/>
      <c r="V127" s="29"/>
      <c r="W127" s="27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>
        <v>44.8</v>
      </c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</row>
    <row r="128" spans="1:185" s="30" customFormat="1" ht="15.75" customHeight="1" x14ac:dyDescent="0.2">
      <c r="A128" s="25" t="s">
        <v>1723</v>
      </c>
      <c r="B128" s="41" t="s">
        <v>1954</v>
      </c>
      <c r="C128" s="26" t="s">
        <v>105</v>
      </c>
      <c r="D128" s="24" t="s">
        <v>1912</v>
      </c>
      <c r="E128" s="24" t="s">
        <v>3689</v>
      </c>
      <c r="F128" s="31"/>
      <c r="G128" s="24"/>
      <c r="H128" s="24"/>
      <c r="I128" s="25"/>
      <c r="J128" s="24"/>
      <c r="K128" s="24"/>
      <c r="L128" s="27"/>
      <c r="M128" s="28"/>
      <c r="N128" s="28"/>
      <c r="O128" s="27"/>
      <c r="P128" s="27"/>
      <c r="Q128" s="33">
        <f t="shared" si="10"/>
        <v>44.8</v>
      </c>
      <c r="R128" s="34">
        <f t="shared" si="11"/>
        <v>39</v>
      </c>
      <c r="S128" s="23"/>
      <c r="T128" s="27"/>
      <c r="U128" s="29"/>
      <c r="V128" s="29"/>
      <c r="W128" s="27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>
        <v>44.8</v>
      </c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</row>
    <row r="129" spans="1:185" s="30" customFormat="1" ht="15.75" customHeight="1" x14ac:dyDescent="0.2">
      <c r="A129" s="25" t="s">
        <v>1723</v>
      </c>
      <c r="B129" s="41" t="s">
        <v>1954</v>
      </c>
      <c r="C129" s="26" t="s">
        <v>105</v>
      </c>
      <c r="D129" s="24" t="s">
        <v>3691</v>
      </c>
      <c r="E129" s="24" t="s">
        <v>3692</v>
      </c>
      <c r="F129" s="31"/>
      <c r="G129" s="24"/>
      <c r="H129" s="24"/>
      <c r="I129" s="25"/>
      <c r="J129" s="24"/>
      <c r="K129" s="24"/>
      <c r="L129" s="27"/>
      <c r="M129" s="28"/>
      <c r="N129" s="28"/>
      <c r="O129" s="27"/>
      <c r="P129" s="27"/>
      <c r="Q129" s="33">
        <f t="shared" si="10"/>
        <v>44.8</v>
      </c>
      <c r="R129" s="34">
        <f t="shared" si="11"/>
        <v>39</v>
      </c>
      <c r="S129" s="23"/>
      <c r="T129" s="27"/>
      <c r="U129" s="29"/>
      <c r="V129" s="29"/>
      <c r="W129" s="27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>
        <v>44.8</v>
      </c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</row>
    <row r="130" spans="1:185" s="30" customFormat="1" ht="15.75" customHeight="1" x14ac:dyDescent="0.2">
      <c r="A130" s="25" t="s">
        <v>1723</v>
      </c>
      <c r="B130" s="41" t="s">
        <v>1954</v>
      </c>
      <c r="C130" s="26" t="s">
        <v>105</v>
      </c>
      <c r="D130" s="24" t="s">
        <v>2012</v>
      </c>
      <c r="E130" s="24" t="s">
        <v>2013</v>
      </c>
      <c r="F130" s="31">
        <v>37130</v>
      </c>
      <c r="G130" s="24" t="s">
        <v>2014</v>
      </c>
      <c r="H130" s="24" t="s">
        <v>606</v>
      </c>
      <c r="I130" s="25">
        <v>7</v>
      </c>
      <c r="J130" s="24" t="s">
        <v>1874</v>
      </c>
      <c r="K130" s="24" t="s">
        <v>1339</v>
      </c>
      <c r="L130" s="27">
        <v>999765214</v>
      </c>
      <c r="M130" s="28" t="s">
        <v>112</v>
      </c>
      <c r="N130" s="28"/>
      <c r="O130" s="27"/>
      <c r="P130" s="27"/>
      <c r="Q130" s="33">
        <f t="shared" si="10"/>
        <v>40.4</v>
      </c>
      <c r="R130" s="34">
        <f t="shared" si="11"/>
        <v>42</v>
      </c>
      <c r="S130" s="23"/>
      <c r="T130" s="27"/>
      <c r="U130" s="29"/>
      <c r="V130" s="29"/>
      <c r="W130" s="27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>
        <v>40.4</v>
      </c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</row>
    <row r="131" spans="1:185" s="30" customFormat="1" ht="15.75" customHeight="1" x14ac:dyDescent="0.2">
      <c r="A131" s="25" t="s">
        <v>2015</v>
      </c>
      <c r="B131" s="41" t="s">
        <v>1954</v>
      </c>
      <c r="C131" s="26" t="s">
        <v>105</v>
      </c>
      <c r="D131" s="24" t="s">
        <v>2016</v>
      </c>
      <c r="E131" s="24" t="s">
        <v>2017</v>
      </c>
      <c r="F131" s="31"/>
      <c r="G131" s="24"/>
      <c r="H131" s="24"/>
      <c r="I131" s="25"/>
      <c r="J131" s="24"/>
      <c r="K131" s="24"/>
      <c r="L131" s="27"/>
      <c r="M131" s="28"/>
      <c r="N131" s="28"/>
      <c r="O131" s="27"/>
      <c r="P131" s="27"/>
      <c r="Q131" s="33">
        <f t="shared" si="10"/>
        <v>40</v>
      </c>
      <c r="R131" s="34">
        <f t="shared" si="11"/>
        <v>43</v>
      </c>
      <c r="S131" s="23"/>
      <c r="T131" s="27"/>
      <c r="U131" s="29"/>
      <c r="V131" s="29"/>
      <c r="W131" s="27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>
        <v>40</v>
      </c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</row>
    <row r="132" spans="1:185" s="30" customFormat="1" ht="15.75" customHeight="1" x14ac:dyDescent="0.2">
      <c r="A132" s="25" t="s">
        <v>2015</v>
      </c>
      <c r="B132" s="41" t="s">
        <v>1954</v>
      </c>
      <c r="C132" s="26" t="s">
        <v>105</v>
      </c>
      <c r="D132" s="24" t="s">
        <v>1727</v>
      </c>
      <c r="E132" s="24" t="s">
        <v>1728</v>
      </c>
      <c r="F132" s="31"/>
      <c r="G132" s="24"/>
      <c r="H132" s="24"/>
      <c r="I132" s="25"/>
      <c r="J132" s="24"/>
      <c r="K132" s="24"/>
      <c r="L132" s="27"/>
      <c r="M132" s="28"/>
      <c r="N132" s="28"/>
      <c r="O132" s="27"/>
      <c r="P132" s="27"/>
      <c r="Q132" s="33">
        <f t="shared" si="10"/>
        <v>40</v>
      </c>
      <c r="R132" s="34">
        <f t="shared" si="11"/>
        <v>43</v>
      </c>
      <c r="S132" s="23"/>
      <c r="T132" s="27"/>
      <c r="U132" s="29"/>
      <c r="V132" s="29"/>
      <c r="W132" s="27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>
        <v>40</v>
      </c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</row>
    <row r="133" spans="1:185" s="30" customFormat="1" ht="15.75" customHeight="1" x14ac:dyDescent="0.2">
      <c r="A133" s="25" t="s">
        <v>2015</v>
      </c>
      <c r="B133" s="41" t="s">
        <v>1954</v>
      </c>
      <c r="C133" s="26" t="s">
        <v>105</v>
      </c>
      <c r="D133" s="24" t="s">
        <v>2274</v>
      </c>
      <c r="E133" s="24" t="s">
        <v>3814</v>
      </c>
      <c r="F133" s="31"/>
      <c r="G133" s="24"/>
      <c r="H133" s="24"/>
      <c r="I133" s="25"/>
      <c r="J133" s="24"/>
      <c r="K133" s="24"/>
      <c r="L133" s="27"/>
      <c r="M133" s="28"/>
      <c r="N133" s="28"/>
      <c r="O133" s="27"/>
      <c r="P133" s="27"/>
      <c r="Q133" s="33">
        <f t="shared" si="10"/>
        <v>40</v>
      </c>
      <c r="R133" s="34">
        <f t="shared" si="11"/>
        <v>43</v>
      </c>
      <c r="S133" s="23"/>
      <c r="T133" s="27"/>
      <c r="U133" s="29"/>
      <c r="V133" s="29"/>
      <c r="W133" s="27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>
        <v>40</v>
      </c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</row>
    <row r="134" spans="1:185" s="30" customFormat="1" ht="15.75" customHeight="1" x14ac:dyDescent="0.2">
      <c r="A134" s="25" t="s">
        <v>1723</v>
      </c>
      <c r="B134" s="41" t="s">
        <v>1954</v>
      </c>
      <c r="C134" s="26" t="s">
        <v>105</v>
      </c>
      <c r="D134" s="24" t="s">
        <v>2018</v>
      </c>
      <c r="E134" s="24" t="s">
        <v>2019</v>
      </c>
      <c r="F134" s="31"/>
      <c r="G134" s="24" t="s">
        <v>1388</v>
      </c>
      <c r="H134" s="24" t="s">
        <v>122</v>
      </c>
      <c r="I134" s="25">
        <v>4</v>
      </c>
      <c r="J134" s="24" t="s">
        <v>1389</v>
      </c>
      <c r="K134" s="24" t="s">
        <v>2020</v>
      </c>
      <c r="L134" s="27">
        <v>999872464</v>
      </c>
      <c r="M134" s="28" t="s">
        <v>112</v>
      </c>
      <c r="N134" s="28"/>
      <c r="O134" s="27"/>
      <c r="P134" s="27"/>
      <c r="Q134" s="33">
        <f t="shared" si="10"/>
        <v>37.92</v>
      </c>
      <c r="R134" s="34">
        <f t="shared" si="11"/>
        <v>46</v>
      </c>
      <c r="S134" s="23"/>
      <c r="T134" s="27"/>
      <c r="U134" s="29"/>
      <c r="V134" s="29"/>
      <c r="W134" s="27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>
        <v>31.8</v>
      </c>
      <c r="BL134" s="29"/>
      <c r="BM134" s="29"/>
      <c r="BN134" s="29"/>
      <c r="BO134" s="29"/>
      <c r="BP134" s="29">
        <v>6.12</v>
      </c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</row>
    <row r="135" spans="1:185" s="30" customFormat="1" ht="15.75" customHeight="1" x14ac:dyDescent="0.2">
      <c r="A135" s="25" t="s">
        <v>1723</v>
      </c>
      <c r="B135" s="41" t="s">
        <v>1954</v>
      </c>
      <c r="C135" s="26" t="s">
        <v>105</v>
      </c>
      <c r="D135" s="24" t="s">
        <v>1764</v>
      </c>
      <c r="E135" s="24" t="s">
        <v>1939</v>
      </c>
      <c r="F135" s="31"/>
      <c r="G135" s="24" t="s">
        <v>698</v>
      </c>
      <c r="H135" s="24" t="s">
        <v>133</v>
      </c>
      <c r="I135" s="25">
        <v>1</v>
      </c>
      <c r="J135" s="24" t="s">
        <v>1940</v>
      </c>
      <c r="K135" s="24" t="s">
        <v>699</v>
      </c>
      <c r="L135" s="27">
        <v>999714329</v>
      </c>
      <c r="M135" s="28" t="s">
        <v>112</v>
      </c>
      <c r="N135" s="28"/>
      <c r="O135" s="27"/>
      <c r="P135" s="27"/>
      <c r="Q135" s="33">
        <f t="shared" si="10"/>
        <v>36.04</v>
      </c>
      <c r="R135" s="34">
        <f t="shared" si="11"/>
        <v>47</v>
      </c>
      <c r="S135" s="23"/>
      <c r="T135" s="27"/>
      <c r="U135" s="29"/>
      <c r="V135" s="29"/>
      <c r="W135" s="27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>
        <v>36.04</v>
      </c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</row>
    <row r="136" spans="1:185" s="30" customFormat="1" ht="15.75" customHeight="1" x14ac:dyDescent="0.2">
      <c r="A136" s="25" t="s">
        <v>1723</v>
      </c>
      <c r="B136" s="41" t="s">
        <v>1954</v>
      </c>
      <c r="C136" s="26" t="s">
        <v>105</v>
      </c>
      <c r="D136" s="24" t="s">
        <v>1682</v>
      </c>
      <c r="E136" s="24" t="s">
        <v>2021</v>
      </c>
      <c r="F136" s="31">
        <v>37313</v>
      </c>
      <c r="G136" s="24" t="s">
        <v>144</v>
      </c>
      <c r="H136" s="24" t="s">
        <v>145</v>
      </c>
      <c r="I136" s="25">
        <v>2</v>
      </c>
      <c r="J136" s="24" t="s">
        <v>146</v>
      </c>
      <c r="K136" s="24" t="s">
        <v>147</v>
      </c>
      <c r="L136" s="27">
        <v>999843457</v>
      </c>
      <c r="M136" s="28" t="s">
        <v>112</v>
      </c>
      <c r="N136" s="28"/>
      <c r="O136" s="27"/>
      <c r="P136" s="27"/>
      <c r="Q136" s="33">
        <f>36 + SUM(AO136:EE136)</f>
        <v>36</v>
      </c>
      <c r="R136" s="34">
        <f t="shared" si="11"/>
        <v>48</v>
      </c>
      <c r="S136" s="23"/>
      <c r="T136" s="27"/>
      <c r="U136" s="29"/>
      <c r="V136" s="29"/>
      <c r="W136" s="27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</row>
    <row r="137" spans="1:185" s="30" customFormat="1" ht="15.75" customHeight="1" x14ac:dyDescent="0.2">
      <c r="A137" s="25" t="s">
        <v>1723</v>
      </c>
      <c r="B137" s="41" t="s">
        <v>1954</v>
      </c>
      <c r="C137" s="26" t="s">
        <v>105</v>
      </c>
      <c r="D137" s="24" t="s">
        <v>2022</v>
      </c>
      <c r="E137" s="24" t="s">
        <v>2023</v>
      </c>
      <c r="F137" s="31">
        <v>37512</v>
      </c>
      <c r="G137" s="24" t="s">
        <v>2024</v>
      </c>
      <c r="H137" s="24" t="s">
        <v>310</v>
      </c>
      <c r="I137" s="25">
        <v>5</v>
      </c>
      <c r="J137" s="24" t="s">
        <v>1431</v>
      </c>
      <c r="K137" s="24" t="s">
        <v>1432</v>
      </c>
      <c r="L137" s="27">
        <v>999828794</v>
      </c>
      <c r="M137" s="28" t="s">
        <v>112</v>
      </c>
      <c r="N137" s="28"/>
      <c r="O137" s="27"/>
      <c r="P137" s="27"/>
      <c r="Q137" s="33">
        <f t="shared" ref="Q137:Q153" si="12">SUM(T137:EE137)</f>
        <v>35.4</v>
      </c>
      <c r="R137" s="34">
        <f t="shared" si="11"/>
        <v>49</v>
      </c>
      <c r="S137" s="23"/>
      <c r="T137" s="27"/>
      <c r="U137" s="29"/>
      <c r="V137" s="29"/>
      <c r="W137" s="27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>
        <v>35.4</v>
      </c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</row>
    <row r="138" spans="1:185" s="30" customFormat="1" ht="15.75" customHeight="1" x14ac:dyDescent="0.2">
      <c r="A138" s="25" t="s">
        <v>1723</v>
      </c>
      <c r="B138" s="41" t="s">
        <v>1954</v>
      </c>
      <c r="C138" s="26" t="s">
        <v>105</v>
      </c>
      <c r="D138" s="24" t="s">
        <v>2025</v>
      </c>
      <c r="E138" s="24" t="s">
        <v>612</v>
      </c>
      <c r="F138" s="31">
        <v>37432</v>
      </c>
      <c r="G138" s="24" t="s">
        <v>613</v>
      </c>
      <c r="H138" s="24" t="s">
        <v>109</v>
      </c>
      <c r="I138" s="25">
        <v>6</v>
      </c>
      <c r="J138" s="24" t="s">
        <v>614</v>
      </c>
      <c r="K138" s="24" t="s">
        <v>196</v>
      </c>
      <c r="L138" s="27">
        <v>999834668</v>
      </c>
      <c r="M138" s="28" t="s">
        <v>112</v>
      </c>
      <c r="N138" s="28"/>
      <c r="O138" s="27"/>
      <c r="P138" s="27"/>
      <c r="Q138" s="33">
        <f t="shared" si="12"/>
        <v>31.8</v>
      </c>
      <c r="R138" s="34">
        <f t="shared" si="11"/>
        <v>50</v>
      </c>
      <c r="S138" s="23"/>
      <c r="T138" s="27"/>
      <c r="U138" s="29"/>
      <c r="V138" s="29"/>
      <c r="W138" s="27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>
        <v>31.8</v>
      </c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</row>
    <row r="139" spans="1:185" s="30" customFormat="1" ht="15.75" customHeight="1" x14ac:dyDescent="0.2">
      <c r="A139" s="25" t="s">
        <v>1723</v>
      </c>
      <c r="B139" s="41" t="s">
        <v>1954</v>
      </c>
      <c r="C139" s="26" t="s">
        <v>105</v>
      </c>
      <c r="D139" s="24" t="s">
        <v>2026</v>
      </c>
      <c r="E139" s="24" t="s">
        <v>2027</v>
      </c>
      <c r="F139" s="31">
        <v>37148</v>
      </c>
      <c r="G139" s="24" t="s">
        <v>2028</v>
      </c>
      <c r="H139" s="24" t="s">
        <v>606</v>
      </c>
      <c r="I139" s="25">
        <v>7</v>
      </c>
      <c r="J139" s="24" t="s">
        <v>1338</v>
      </c>
      <c r="K139" s="24" t="s">
        <v>1339</v>
      </c>
      <c r="L139" s="27">
        <v>999742279</v>
      </c>
      <c r="M139" s="28" t="s">
        <v>112</v>
      </c>
      <c r="N139" s="28"/>
      <c r="O139" s="27"/>
      <c r="P139" s="27"/>
      <c r="Q139" s="33">
        <f t="shared" si="12"/>
        <v>31.8</v>
      </c>
      <c r="R139" s="34">
        <f t="shared" si="11"/>
        <v>50</v>
      </c>
      <c r="S139" s="23"/>
      <c r="T139" s="27"/>
      <c r="U139" s="29"/>
      <c r="V139" s="29"/>
      <c r="W139" s="27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>
        <v>31.8</v>
      </c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</row>
    <row r="140" spans="1:185" s="30" customFormat="1" ht="15.75" customHeight="1" x14ac:dyDescent="0.2">
      <c r="A140" s="25" t="s">
        <v>1723</v>
      </c>
      <c r="B140" s="41" t="s">
        <v>1954</v>
      </c>
      <c r="C140" s="26" t="s">
        <v>105</v>
      </c>
      <c r="D140" s="24" t="s">
        <v>2029</v>
      </c>
      <c r="E140" s="24" t="s">
        <v>2030</v>
      </c>
      <c r="F140" s="31"/>
      <c r="G140" s="24" t="s">
        <v>2031</v>
      </c>
      <c r="H140" s="24" t="s">
        <v>122</v>
      </c>
      <c r="I140" s="25">
        <v>4</v>
      </c>
      <c r="J140" s="24" t="s">
        <v>1607</v>
      </c>
      <c r="K140" s="24" t="s">
        <v>1608</v>
      </c>
      <c r="L140" s="27">
        <v>999896406</v>
      </c>
      <c r="M140" s="28" t="s">
        <v>112</v>
      </c>
      <c r="N140" s="28"/>
      <c r="O140" s="27"/>
      <c r="P140" s="27"/>
      <c r="Q140" s="33">
        <f t="shared" si="12"/>
        <v>31.8</v>
      </c>
      <c r="R140" s="34">
        <f t="shared" si="11"/>
        <v>50</v>
      </c>
      <c r="S140" s="23"/>
      <c r="T140" s="27">
        <v>31.8</v>
      </c>
      <c r="U140" s="29"/>
      <c r="V140" s="29"/>
      <c r="W140" s="27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</row>
    <row r="141" spans="1:185" s="30" customFormat="1" ht="15.75" customHeight="1" x14ac:dyDescent="0.2">
      <c r="A141" s="25" t="s">
        <v>1723</v>
      </c>
      <c r="B141" s="41" t="s">
        <v>1954</v>
      </c>
      <c r="C141" s="26" t="s">
        <v>105</v>
      </c>
      <c r="D141" s="24" t="s">
        <v>1886</v>
      </c>
      <c r="E141" s="24" t="s">
        <v>2032</v>
      </c>
      <c r="F141" s="31"/>
      <c r="G141" s="24" t="s">
        <v>2033</v>
      </c>
      <c r="H141" s="24" t="s">
        <v>322</v>
      </c>
      <c r="I141" s="25">
        <v>5</v>
      </c>
      <c r="J141" s="24" t="s">
        <v>1586</v>
      </c>
      <c r="K141" s="24" t="s">
        <v>1587</v>
      </c>
      <c r="L141" s="27">
        <v>999847547</v>
      </c>
      <c r="M141" s="28" t="s">
        <v>112</v>
      </c>
      <c r="N141" s="28"/>
      <c r="O141" s="27"/>
      <c r="P141" s="27"/>
      <c r="Q141" s="33">
        <f t="shared" si="12"/>
        <v>31.8</v>
      </c>
      <c r="R141" s="34">
        <f t="shared" si="11"/>
        <v>50</v>
      </c>
      <c r="S141" s="23"/>
      <c r="T141" s="29">
        <v>31.8</v>
      </c>
      <c r="U141" s="29"/>
      <c r="V141" s="29"/>
      <c r="W141" s="27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</row>
    <row r="142" spans="1:185" s="30" customFormat="1" ht="15.75" customHeight="1" x14ac:dyDescent="0.2">
      <c r="A142" s="25" t="s">
        <v>1723</v>
      </c>
      <c r="B142" s="41" t="s">
        <v>1954</v>
      </c>
      <c r="C142" s="26" t="s">
        <v>105</v>
      </c>
      <c r="D142" s="24" t="s">
        <v>2034</v>
      </c>
      <c r="E142" s="24" t="s">
        <v>2035</v>
      </c>
      <c r="F142" s="31"/>
      <c r="G142" s="24" t="s">
        <v>2036</v>
      </c>
      <c r="H142" s="24" t="s">
        <v>606</v>
      </c>
      <c r="I142" s="25">
        <v>7</v>
      </c>
      <c r="J142" s="24" t="s">
        <v>2037</v>
      </c>
      <c r="K142" s="24" t="s">
        <v>2038</v>
      </c>
      <c r="L142" s="27">
        <v>999717636</v>
      </c>
      <c r="M142" s="28" t="s">
        <v>112</v>
      </c>
      <c r="N142" s="28" t="b">
        <v>1</v>
      </c>
      <c r="O142" s="27"/>
      <c r="P142" s="27"/>
      <c r="Q142" s="33">
        <f t="shared" si="12"/>
        <v>31.8</v>
      </c>
      <c r="R142" s="34">
        <f t="shared" si="11"/>
        <v>50</v>
      </c>
      <c r="S142" s="23"/>
      <c r="T142" s="29">
        <v>31.8</v>
      </c>
      <c r="U142" s="29"/>
      <c r="V142" s="29"/>
      <c r="W142" s="27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</row>
    <row r="143" spans="1:185" s="30" customFormat="1" ht="15.75" customHeight="1" x14ac:dyDescent="0.2">
      <c r="A143" s="25" t="s">
        <v>1723</v>
      </c>
      <c r="B143" s="41" t="s">
        <v>1954</v>
      </c>
      <c r="C143" s="26" t="s">
        <v>105</v>
      </c>
      <c r="D143" s="24" t="s">
        <v>2039</v>
      </c>
      <c r="E143" s="24" t="s">
        <v>2040</v>
      </c>
      <c r="F143" s="31">
        <v>36909</v>
      </c>
      <c r="G143" s="24" t="s">
        <v>2041</v>
      </c>
      <c r="H143" s="24" t="s">
        <v>351</v>
      </c>
      <c r="I143" s="25">
        <v>2</v>
      </c>
      <c r="J143" s="24" t="s">
        <v>117</v>
      </c>
      <c r="K143" s="24" t="s">
        <v>118</v>
      </c>
      <c r="L143" s="27">
        <v>999874525</v>
      </c>
      <c r="M143" s="28" t="s">
        <v>112</v>
      </c>
      <c r="N143" s="28"/>
      <c r="O143" s="27"/>
      <c r="P143" s="27"/>
      <c r="Q143" s="33">
        <f t="shared" si="12"/>
        <v>31.8</v>
      </c>
      <c r="R143" s="34">
        <f t="shared" si="11"/>
        <v>50</v>
      </c>
      <c r="S143" s="23"/>
      <c r="T143" s="27">
        <v>31.8</v>
      </c>
      <c r="U143" s="29"/>
      <c r="V143" s="29"/>
      <c r="W143" s="27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</row>
    <row r="144" spans="1:185" s="30" customFormat="1" ht="15.75" customHeight="1" x14ac:dyDescent="0.2">
      <c r="A144" s="25" t="s">
        <v>1723</v>
      </c>
      <c r="B144" s="41" t="s">
        <v>1954</v>
      </c>
      <c r="C144" s="26" t="s">
        <v>105</v>
      </c>
      <c r="D144" s="24" t="s">
        <v>1912</v>
      </c>
      <c r="E144" s="24" t="s">
        <v>883</v>
      </c>
      <c r="F144" s="31">
        <v>37172</v>
      </c>
      <c r="G144" s="24" t="s">
        <v>2042</v>
      </c>
      <c r="H144" s="24" t="s">
        <v>109</v>
      </c>
      <c r="I144" s="25">
        <v>6</v>
      </c>
      <c r="J144" s="24" t="s">
        <v>1757</v>
      </c>
      <c r="K144" s="24" t="s">
        <v>1758</v>
      </c>
      <c r="L144" s="27">
        <v>999802779</v>
      </c>
      <c r="M144" s="28" t="s">
        <v>112</v>
      </c>
      <c r="N144" s="28"/>
      <c r="O144" s="27"/>
      <c r="P144" s="27"/>
      <c r="Q144" s="33">
        <f t="shared" si="12"/>
        <v>31.8</v>
      </c>
      <c r="R144" s="34">
        <f t="shared" si="11"/>
        <v>50</v>
      </c>
      <c r="S144" s="23"/>
      <c r="T144" s="27"/>
      <c r="U144" s="29"/>
      <c r="V144" s="29"/>
      <c r="W144" s="27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>
        <v>31.8</v>
      </c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</row>
    <row r="145" spans="1:185" s="30" customFormat="1" ht="15.75" customHeight="1" x14ac:dyDescent="0.2">
      <c r="A145" s="25" t="s">
        <v>1723</v>
      </c>
      <c r="B145" s="41" t="s">
        <v>1954</v>
      </c>
      <c r="C145" s="26" t="s">
        <v>105</v>
      </c>
      <c r="D145" s="24" t="s">
        <v>2043</v>
      </c>
      <c r="E145" s="24" t="s">
        <v>2044</v>
      </c>
      <c r="F145" s="31"/>
      <c r="G145" s="24"/>
      <c r="H145" s="24"/>
      <c r="I145" s="25"/>
      <c r="J145" s="24"/>
      <c r="K145" s="24"/>
      <c r="L145" s="27"/>
      <c r="M145" s="28"/>
      <c r="N145" s="28"/>
      <c r="O145" s="27"/>
      <c r="P145" s="27"/>
      <c r="Q145" s="33">
        <f t="shared" si="12"/>
        <v>23.23</v>
      </c>
      <c r="R145" s="34">
        <f t="shared" si="11"/>
        <v>57</v>
      </c>
      <c r="S145" s="23"/>
      <c r="T145" s="27"/>
      <c r="U145" s="29"/>
      <c r="V145" s="29"/>
      <c r="W145" s="27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>
        <v>23.23</v>
      </c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</row>
    <row r="146" spans="1:185" s="30" customFormat="1" ht="15.75" customHeight="1" x14ac:dyDescent="0.2">
      <c r="A146" s="25" t="s">
        <v>1723</v>
      </c>
      <c r="B146" s="41" t="s">
        <v>1954</v>
      </c>
      <c r="C146" s="26" t="s">
        <v>105</v>
      </c>
      <c r="D146" s="24" t="s">
        <v>1923</v>
      </c>
      <c r="E146" s="24" t="s">
        <v>1924</v>
      </c>
      <c r="F146" s="31">
        <v>37542</v>
      </c>
      <c r="G146" s="24" t="s">
        <v>372</v>
      </c>
      <c r="H146" s="24" t="s">
        <v>116</v>
      </c>
      <c r="I146" s="25">
        <v>2</v>
      </c>
      <c r="J146" s="24" t="s">
        <v>1925</v>
      </c>
      <c r="K146" s="24" t="s">
        <v>1926</v>
      </c>
      <c r="L146" s="27">
        <v>999794385</v>
      </c>
      <c r="M146" s="28" t="s">
        <v>112</v>
      </c>
      <c r="N146" s="28"/>
      <c r="O146" s="27"/>
      <c r="P146" s="27"/>
      <c r="Q146" s="33">
        <f t="shared" si="12"/>
        <v>22.5</v>
      </c>
      <c r="R146" s="34">
        <f t="shared" si="11"/>
        <v>58</v>
      </c>
      <c r="S146" s="23"/>
      <c r="T146" s="27">
        <v>22.5</v>
      </c>
      <c r="U146" s="29"/>
      <c r="V146" s="29"/>
      <c r="W146" s="27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</row>
    <row r="147" spans="1:185" s="30" customFormat="1" ht="15.75" customHeight="1" x14ac:dyDescent="0.2">
      <c r="A147" s="25" t="s">
        <v>1723</v>
      </c>
      <c r="B147" s="41" t="s">
        <v>1954</v>
      </c>
      <c r="C147" s="26" t="s">
        <v>105</v>
      </c>
      <c r="D147" s="24" t="s">
        <v>2045</v>
      </c>
      <c r="E147" s="24" t="s">
        <v>2046</v>
      </c>
      <c r="F147" s="31">
        <v>37113</v>
      </c>
      <c r="G147" s="24" t="s">
        <v>2047</v>
      </c>
      <c r="H147" s="24" t="s">
        <v>116</v>
      </c>
      <c r="I147" s="25">
        <v>2</v>
      </c>
      <c r="J147" s="24" t="s">
        <v>1701</v>
      </c>
      <c r="K147" s="24" t="s">
        <v>1702</v>
      </c>
      <c r="L147" s="27">
        <v>999827703</v>
      </c>
      <c r="M147" s="28" t="s">
        <v>112</v>
      </c>
      <c r="N147" s="28"/>
      <c r="O147" s="27"/>
      <c r="P147" s="27"/>
      <c r="Q147" s="33">
        <f t="shared" si="12"/>
        <v>22.2</v>
      </c>
      <c r="R147" s="34">
        <f t="shared" si="11"/>
        <v>59</v>
      </c>
      <c r="S147" s="23"/>
      <c r="T147" s="27">
        <v>22.2</v>
      </c>
      <c r="U147" s="29"/>
      <c r="V147" s="29"/>
      <c r="W147" s="27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</row>
    <row r="148" spans="1:185" s="30" customFormat="1" ht="15.75" customHeight="1" x14ac:dyDescent="0.2">
      <c r="A148" s="25" t="s">
        <v>1723</v>
      </c>
      <c r="B148" s="41" t="s">
        <v>1954</v>
      </c>
      <c r="C148" s="26" t="s">
        <v>105</v>
      </c>
      <c r="D148" s="24" t="s">
        <v>1682</v>
      </c>
      <c r="E148" s="24" t="s">
        <v>2048</v>
      </c>
      <c r="F148" s="31"/>
      <c r="G148" s="24" t="s">
        <v>555</v>
      </c>
      <c r="H148" s="24" t="s">
        <v>109</v>
      </c>
      <c r="I148" s="25">
        <v>6</v>
      </c>
      <c r="J148" s="24" t="s">
        <v>253</v>
      </c>
      <c r="K148" s="24" t="s">
        <v>254</v>
      </c>
      <c r="L148" s="27">
        <v>999740793</v>
      </c>
      <c r="M148" s="28" t="s">
        <v>112</v>
      </c>
      <c r="N148" s="28"/>
      <c r="O148" s="27"/>
      <c r="P148" s="27"/>
      <c r="Q148" s="33">
        <f t="shared" si="12"/>
        <v>22.2</v>
      </c>
      <c r="R148" s="34">
        <f t="shared" si="11"/>
        <v>59</v>
      </c>
      <c r="S148" s="23"/>
      <c r="T148" s="27"/>
      <c r="U148" s="29"/>
      <c r="V148" s="29"/>
      <c r="W148" s="27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>
        <v>22.2</v>
      </c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</row>
    <row r="149" spans="1:185" s="30" customFormat="1" ht="15.75" customHeight="1" x14ac:dyDescent="0.2">
      <c r="A149" s="25" t="s">
        <v>1723</v>
      </c>
      <c r="B149" s="41" t="s">
        <v>1954</v>
      </c>
      <c r="C149" s="26" t="s">
        <v>105</v>
      </c>
      <c r="D149" s="24" t="s">
        <v>2049</v>
      </c>
      <c r="E149" s="24" t="s">
        <v>2050</v>
      </c>
      <c r="F149" s="31"/>
      <c r="G149" s="24" t="s">
        <v>2051</v>
      </c>
      <c r="H149" s="24" t="s">
        <v>808</v>
      </c>
      <c r="I149" s="25">
        <v>7</v>
      </c>
      <c r="J149" s="24" t="s">
        <v>973</v>
      </c>
      <c r="K149" s="24" t="s">
        <v>974</v>
      </c>
      <c r="L149" s="27">
        <v>999823615</v>
      </c>
      <c r="M149" s="28" t="s">
        <v>112</v>
      </c>
      <c r="N149" s="28"/>
      <c r="O149" s="27"/>
      <c r="P149" s="27"/>
      <c r="Q149" s="33">
        <f t="shared" si="12"/>
        <v>22.2</v>
      </c>
      <c r="R149" s="34">
        <f t="shared" si="11"/>
        <v>59</v>
      </c>
      <c r="S149" s="23"/>
      <c r="T149" s="29">
        <v>22.2</v>
      </c>
      <c r="U149" s="29"/>
      <c r="V149" s="29"/>
      <c r="W149" s="27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</row>
    <row r="150" spans="1:185" s="30" customFormat="1" ht="15.75" customHeight="1" x14ac:dyDescent="0.2">
      <c r="A150" s="25" t="s">
        <v>1723</v>
      </c>
      <c r="B150" s="41" t="s">
        <v>1954</v>
      </c>
      <c r="C150" s="26" t="s">
        <v>105</v>
      </c>
      <c r="D150" s="24" t="s">
        <v>1754</v>
      </c>
      <c r="E150" s="24" t="s">
        <v>1755</v>
      </c>
      <c r="F150" s="31">
        <v>36905</v>
      </c>
      <c r="G150" s="24" t="s">
        <v>1756</v>
      </c>
      <c r="H150" s="24" t="s">
        <v>109</v>
      </c>
      <c r="I150" s="25">
        <v>7</v>
      </c>
      <c r="J150" s="24" t="s">
        <v>1757</v>
      </c>
      <c r="K150" s="24" t="s">
        <v>1758</v>
      </c>
      <c r="L150" s="27">
        <v>999875888</v>
      </c>
      <c r="M150" s="28" t="s">
        <v>112</v>
      </c>
      <c r="N150" s="28"/>
      <c r="O150" s="27"/>
      <c r="P150" s="27"/>
      <c r="Q150" s="33">
        <f t="shared" si="12"/>
        <v>20</v>
      </c>
      <c r="R150" s="34">
        <f t="shared" si="11"/>
        <v>62</v>
      </c>
      <c r="S150" s="23"/>
      <c r="T150" s="27"/>
      <c r="U150" s="29"/>
      <c r="V150" s="29"/>
      <c r="W150" s="27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>
        <v>20</v>
      </c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</row>
    <row r="151" spans="1:185" s="30" customFormat="1" ht="15.75" customHeight="1" x14ac:dyDescent="0.2">
      <c r="A151" s="25" t="s">
        <v>1723</v>
      </c>
      <c r="B151" s="41" t="s">
        <v>1954</v>
      </c>
      <c r="C151" s="26" t="s">
        <v>105</v>
      </c>
      <c r="D151" s="24" t="s">
        <v>2052</v>
      </c>
      <c r="E151" s="24" t="s">
        <v>930</v>
      </c>
      <c r="F151" s="31"/>
      <c r="G151" s="24" t="s">
        <v>900</v>
      </c>
      <c r="H151" s="24" t="s">
        <v>139</v>
      </c>
      <c r="I151" s="25">
        <v>8</v>
      </c>
      <c r="J151" s="24" t="s">
        <v>713</v>
      </c>
      <c r="K151" s="24" t="s">
        <v>714</v>
      </c>
      <c r="L151" s="27">
        <v>999725549</v>
      </c>
      <c r="M151" s="28" t="s">
        <v>112</v>
      </c>
      <c r="N151" s="28"/>
      <c r="O151" s="27"/>
      <c r="P151" s="27"/>
      <c r="Q151" s="33">
        <f t="shared" si="12"/>
        <v>20</v>
      </c>
      <c r="R151" s="34">
        <f t="shared" si="11"/>
        <v>62</v>
      </c>
      <c r="S151" s="23"/>
      <c r="T151" s="27"/>
      <c r="U151" s="29"/>
      <c r="V151" s="29"/>
      <c r="W151" s="27"/>
      <c r="X151" s="29"/>
      <c r="Y151" s="29"/>
      <c r="Z151" s="29"/>
      <c r="AA151" s="29">
        <v>20</v>
      </c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</row>
    <row r="152" spans="1:185" s="30" customFormat="1" ht="15.75" customHeight="1" x14ac:dyDescent="0.2">
      <c r="A152" s="25" t="s">
        <v>1723</v>
      </c>
      <c r="B152" s="41" t="s">
        <v>1954</v>
      </c>
      <c r="C152" s="26" t="s">
        <v>105</v>
      </c>
      <c r="D152" s="24" t="s">
        <v>2053</v>
      </c>
      <c r="E152" s="24" t="s">
        <v>2054</v>
      </c>
      <c r="F152" s="31"/>
      <c r="G152" s="24"/>
      <c r="H152" s="24"/>
      <c r="I152" s="25"/>
      <c r="J152" s="24"/>
      <c r="K152" s="24"/>
      <c r="L152" s="27"/>
      <c r="M152" s="28"/>
      <c r="N152" s="28"/>
      <c r="O152" s="27"/>
      <c r="P152" s="27"/>
      <c r="Q152" s="33">
        <f t="shared" si="12"/>
        <v>17.170000000000002</v>
      </c>
      <c r="R152" s="34">
        <f t="shared" si="11"/>
        <v>64</v>
      </c>
      <c r="S152" s="23"/>
      <c r="T152" s="27"/>
      <c r="U152" s="29"/>
      <c r="V152" s="29"/>
      <c r="W152" s="27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>
        <v>17.170000000000002</v>
      </c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</row>
    <row r="153" spans="1:185" s="30" customFormat="1" ht="15.75" customHeight="1" x14ac:dyDescent="0.2">
      <c r="A153" s="25" t="s">
        <v>1723</v>
      </c>
      <c r="B153" s="41" t="s">
        <v>1954</v>
      </c>
      <c r="C153" s="26" t="s">
        <v>105</v>
      </c>
      <c r="D153" s="24" t="s">
        <v>2055</v>
      </c>
      <c r="E153" s="24" t="s">
        <v>2056</v>
      </c>
      <c r="F153" s="31"/>
      <c r="G153" s="24" t="s">
        <v>2057</v>
      </c>
      <c r="H153" s="24" t="s">
        <v>122</v>
      </c>
      <c r="I153" s="25">
        <v>4</v>
      </c>
      <c r="J153" s="24" t="s">
        <v>1730</v>
      </c>
      <c r="K153" s="24" t="s">
        <v>1731</v>
      </c>
      <c r="L153" s="27">
        <v>999782758</v>
      </c>
      <c r="M153" s="28" t="s">
        <v>112</v>
      </c>
      <c r="N153" s="28"/>
      <c r="O153" s="27"/>
      <c r="P153" s="27"/>
      <c r="Q153" s="33">
        <f t="shared" si="12"/>
        <v>15.3</v>
      </c>
      <c r="R153" s="34">
        <f t="shared" ref="R153:R184" si="13">RANK(Q153,$Q$89:$Q$244)</f>
        <v>65</v>
      </c>
      <c r="S153" s="23"/>
      <c r="T153" s="27"/>
      <c r="U153" s="29"/>
      <c r="V153" s="29"/>
      <c r="W153" s="27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>
        <v>15.3</v>
      </c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</row>
    <row r="154" spans="1:185" s="30" customFormat="1" ht="15.75" customHeight="1" x14ac:dyDescent="0.2">
      <c r="A154" s="25" t="s">
        <v>1723</v>
      </c>
      <c r="B154" s="41" t="s">
        <v>1954</v>
      </c>
      <c r="C154" s="26" t="s">
        <v>105</v>
      </c>
      <c r="D154" s="24" t="s">
        <v>1836</v>
      </c>
      <c r="E154" s="24" t="s">
        <v>1837</v>
      </c>
      <c r="F154" s="31">
        <v>37439</v>
      </c>
      <c r="G154" s="24" t="s">
        <v>1838</v>
      </c>
      <c r="H154" s="24" t="s">
        <v>139</v>
      </c>
      <c r="I154" s="25">
        <v>8</v>
      </c>
      <c r="J154" s="24" t="s">
        <v>1517</v>
      </c>
      <c r="K154" s="24" t="s">
        <v>1518</v>
      </c>
      <c r="L154" s="27">
        <v>999881365</v>
      </c>
      <c r="M154" s="28" t="s">
        <v>112</v>
      </c>
      <c r="N154" s="28"/>
      <c r="O154" s="27"/>
      <c r="P154" s="27"/>
      <c r="Q154" s="33">
        <f>10.5 + SUM(AO154:EE154)</f>
        <v>10.5</v>
      </c>
      <c r="R154" s="34">
        <f t="shared" si="13"/>
        <v>66</v>
      </c>
      <c r="S154" s="23"/>
      <c r="T154" s="27"/>
      <c r="U154" s="29"/>
      <c r="V154" s="29"/>
      <c r="W154" s="27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</row>
    <row r="155" spans="1:185" s="30" customFormat="1" ht="15.75" customHeight="1" x14ac:dyDescent="0.2">
      <c r="A155" s="25" t="s">
        <v>1723</v>
      </c>
      <c r="B155" s="41" t="s">
        <v>1954</v>
      </c>
      <c r="C155" s="26" t="s">
        <v>105</v>
      </c>
      <c r="D155" s="24" t="s">
        <v>1886</v>
      </c>
      <c r="E155" s="24" t="s">
        <v>160</v>
      </c>
      <c r="F155" s="31">
        <v>37214</v>
      </c>
      <c r="G155" s="24" t="s">
        <v>448</v>
      </c>
      <c r="H155" s="24" t="s">
        <v>116</v>
      </c>
      <c r="I155" s="25">
        <v>2</v>
      </c>
      <c r="J155" s="24" t="s">
        <v>737</v>
      </c>
      <c r="K155" s="24" t="s">
        <v>738</v>
      </c>
      <c r="L155" s="27">
        <v>999777186</v>
      </c>
      <c r="M155" s="28" t="s">
        <v>112</v>
      </c>
      <c r="N155" s="28"/>
      <c r="O155" s="27"/>
      <c r="P155" s="27"/>
      <c r="Q155" s="33">
        <f>SUM(T155:EE155)</f>
        <v>10</v>
      </c>
      <c r="R155" s="34">
        <f t="shared" si="13"/>
        <v>67</v>
      </c>
      <c r="S155" s="23"/>
      <c r="T155" s="27">
        <v>10</v>
      </c>
      <c r="U155" s="29"/>
      <c r="V155" s="29"/>
      <c r="W155" s="27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</row>
    <row r="156" spans="1:185" s="30" customFormat="1" ht="15.75" customHeight="1" x14ac:dyDescent="0.2">
      <c r="A156" s="25" t="s">
        <v>2015</v>
      </c>
      <c r="B156" s="41" t="s">
        <v>1954</v>
      </c>
      <c r="C156" s="26" t="s">
        <v>105</v>
      </c>
      <c r="D156" s="24" t="s">
        <v>1917</v>
      </c>
      <c r="E156" s="24" t="s">
        <v>1918</v>
      </c>
      <c r="F156" s="31"/>
      <c r="G156" s="24"/>
      <c r="H156" s="24"/>
      <c r="I156" s="25"/>
      <c r="J156" s="24"/>
      <c r="K156" s="24"/>
      <c r="L156" s="27"/>
      <c r="M156" s="28"/>
      <c r="N156" s="28"/>
      <c r="O156" s="27"/>
      <c r="P156" s="27"/>
      <c r="Q156" s="33">
        <f>SUM(T156:EE156)</f>
        <v>8.16</v>
      </c>
      <c r="R156" s="34">
        <f t="shared" si="13"/>
        <v>68</v>
      </c>
      <c r="S156" s="23"/>
      <c r="T156" s="27"/>
      <c r="U156" s="29"/>
      <c r="V156" s="29"/>
      <c r="W156" s="27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>
        <v>8.16</v>
      </c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</row>
    <row r="157" spans="1:185" s="30" customFormat="1" ht="15.75" customHeight="1" x14ac:dyDescent="0.2">
      <c r="A157" s="25" t="s">
        <v>1723</v>
      </c>
      <c r="B157" s="41" t="s">
        <v>1954</v>
      </c>
      <c r="C157" s="26" t="s">
        <v>105</v>
      </c>
      <c r="D157" s="24" t="s">
        <v>1749</v>
      </c>
      <c r="E157" s="24" t="s">
        <v>1750</v>
      </c>
      <c r="F157" s="31">
        <v>37285</v>
      </c>
      <c r="G157" s="24" t="s">
        <v>1751</v>
      </c>
      <c r="H157" s="24" t="s">
        <v>116</v>
      </c>
      <c r="I157" s="25">
        <v>2</v>
      </c>
      <c r="J157" s="24" t="s">
        <v>1752</v>
      </c>
      <c r="K157" s="24" t="s">
        <v>1753</v>
      </c>
      <c r="L157" s="27">
        <v>999865169</v>
      </c>
      <c r="M157" s="28" t="s">
        <v>112</v>
      </c>
      <c r="N157" s="28"/>
      <c r="O157" s="27"/>
      <c r="P157" s="27"/>
      <c r="Q157" s="33">
        <f>8 + SUM(AO157:EE157)</f>
        <v>8</v>
      </c>
      <c r="R157" s="34">
        <f t="shared" si="13"/>
        <v>69</v>
      </c>
      <c r="S157" s="23"/>
      <c r="T157" s="27"/>
      <c r="U157" s="29"/>
      <c r="V157" s="29"/>
      <c r="W157" s="27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</row>
    <row r="158" spans="1:185" s="30" customFormat="1" ht="15.75" customHeight="1" x14ac:dyDescent="0.2">
      <c r="A158" s="25" t="s">
        <v>1723</v>
      </c>
      <c r="B158" s="41" t="s">
        <v>1954</v>
      </c>
      <c r="C158" s="26" t="s">
        <v>105</v>
      </c>
      <c r="D158" s="24" t="s">
        <v>1727</v>
      </c>
      <c r="E158" s="24" t="s">
        <v>1941</v>
      </c>
      <c r="F158" s="31">
        <v>37373</v>
      </c>
      <c r="G158" s="24" t="s">
        <v>605</v>
      </c>
      <c r="H158" s="24" t="s">
        <v>606</v>
      </c>
      <c r="I158" s="25">
        <v>7</v>
      </c>
      <c r="J158" s="24" t="s">
        <v>607</v>
      </c>
      <c r="K158" s="24" t="s">
        <v>608</v>
      </c>
      <c r="L158" s="27">
        <v>999864406</v>
      </c>
      <c r="M158" s="28" t="s">
        <v>112</v>
      </c>
      <c r="N158" s="28"/>
      <c r="O158" s="27"/>
      <c r="P158" s="27"/>
      <c r="Q158" s="33">
        <f t="shared" ref="Q158:Q189" si="14">SUM(T158:EE158)</f>
        <v>8</v>
      </c>
      <c r="R158" s="34">
        <f t="shared" si="13"/>
        <v>69</v>
      </c>
      <c r="S158" s="23"/>
      <c r="T158" s="27">
        <v>8</v>
      </c>
      <c r="U158" s="29"/>
      <c r="V158" s="29"/>
      <c r="W158" s="27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</row>
    <row r="159" spans="1:185" s="30" customFormat="1" ht="15.75" customHeight="1" x14ac:dyDescent="0.2">
      <c r="A159" s="25" t="s">
        <v>2015</v>
      </c>
      <c r="B159" s="41" t="s">
        <v>1954</v>
      </c>
      <c r="C159" s="26" t="s">
        <v>105</v>
      </c>
      <c r="D159" s="24" t="s">
        <v>1827</v>
      </c>
      <c r="E159" s="24" t="s">
        <v>1828</v>
      </c>
      <c r="F159" s="31"/>
      <c r="G159" s="24"/>
      <c r="H159" s="24"/>
      <c r="I159" s="25"/>
      <c r="J159" s="24"/>
      <c r="K159" s="24"/>
      <c r="L159" s="27"/>
      <c r="M159" s="28"/>
      <c r="N159" s="28"/>
      <c r="O159" s="27"/>
      <c r="P159" s="27"/>
      <c r="Q159" s="33">
        <f t="shared" si="14"/>
        <v>6.12</v>
      </c>
      <c r="R159" s="34">
        <f t="shared" si="13"/>
        <v>71</v>
      </c>
      <c r="S159" s="23"/>
      <c r="T159" s="27"/>
      <c r="U159" s="29"/>
      <c r="V159" s="29"/>
      <c r="W159" s="27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>
        <v>6.12</v>
      </c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</row>
    <row r="160" spans="1:185" s="30" customFormat="1" ht="15.75" customHeight="1" x14ac:dyDescent="0.2">
      <c r="A160" s="25" t="s">
        <v>2015</v>
      </c>
      <c r="B160" s="41" t="s">
        <v>1954</v>
      </c>
      <c r="C160" s="26" t="s">
        <v>105</v>
      </c>
      <c r="D160" s="24" t="s">
        <v>1901</v>
      </c>
      <c r="E160" s="24" t="s">
        <v>1902</v>
      </c>
      <c r="F160" s="31"/>
      <c r="G160" s="24"/>
      <c r="H160" s="24"/>
      <c r="I160" s="25"/>
      <c r="J160" s="24"/>
      <c r="K160" s="24"/>
      <c r="L160" s="27"/>
      <c r="M160" s="28"/>
      <c r="N160" s="28"/>
      <c r="O160" s="27"/>
      <c r="P160" s="27"/>
      <c r="Q160" s="33">
        <f t="shared" si="14"/>
        <v>5.65</v>
      </c>
      <c r="R160" s="34">
        <f t="shared" si="13"/>
        <v>72</v>
      </c>
      <c r="S160" s="23"/>
      <c r="T160" s="27"/>
      <c r="U160" s="29"/>
      <c r="V160" s="29"/>
      <c r="W160" s="27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>
        <v>5.65</v>
      </c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</row>
    <row r="161" spans="1:185" s="30" customFormat="1" ht="15.75" hidden="1" customHeight="1" x14ac:dyDescent="0.2">
      <c r="A161" s="25" t="s">
        <v>1723</v>
      </c>
      <c r="B161" s="41" t="s">
        <v>1954</v>
      </c>
      <c r="C161" s="26" t="s">
        <v>105</v>
      </c>
      <c r="D161" s="24" t="s">
        <v>2058</v>
      </c>
      <c r="E161" s="24" t="s">
        <v>2059</v>
      </c>
      <c r="F161" s="31"/>
      <c r="G161" s="24" t="s">
        <v>2060</v>
      </c>
      <c r="H161" s="24" t="s">
        <v>109</v>
      </c>
      <c r="I161" s="25">
        <v>6</v>
      </c>
      <c r="J161" s="24" t="s">
        <v>2061</v>
      </c>
      <c r="K161" s="24" t="s">
        <v>2062</v>
      </c>
      <c r="L161" s="27">
        <v>999871080</v>
      </c>
      <c r="M161" s="28" t="s">
        <v>112</v>
      </c>
      <c r="N161" s="28"/>
      <c r="O161" s="27"/>
      <c r="P161" s="27"/>
      <c r="Q161" s="33">
        <f t="shared" si="14"/>
        <v>0</v>
      </c>
      <c r="R161" s="34">
        <f t="shared" ref="R161:R185" si="15">RANK(Q161,$Q$89:$Q$244)</f>
        <v>73</v>
      </c>
      <c r="S161" s="23"/>
      <c r="T161" s="27"/>
      <c r="U161" s="29"/>
      <c r="V161" s="29"/>
      <c r="W161" s="27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</row>
    <row r="162" spans="1:185" s="30" customFormat="1" ht="15.75" hidden="1" customHeight="1" x14ac:dyDescent="0.2">
      <c r="A162" s="25" t="s">
        <v>1723</v>
      </c>
      <c r="B162" s="41" t="s">
        <v>1954</v>
      </c>
      <c r="C162" s="26" t="s">
        <v>105</v>
      </c>
      <c r="D162" s="24" t="s">
        <v>1898</v>
      </c>
      <c r="E162" s="24" t="s">
        <v>2066</v>
      </c>
      <c r="F162" s="31">
        <v>37523</v>
      </c>
      <c r="G162" s="24" t="s">
        <v>677</v>
      </c>
      <c r="H162" s="24" t="s">
        <v>116</v>
      </c>
      <c r="I162" s="25">
        <v>2</v>
      </c>
      <c r="J162" s="24" t="s">
        <v>678</v>
      </c>
      <c r="K162" s="24" t="s">
        <v>2067</v>
      </c>
      <c r="L162" s="27">
        <v>999897907</v>
      </c>
      <c r="M162" s="28" t="s">
        <v>112</v>
      </c>
      <c r="N162" s="28"/>
      <c r="O162" s="27"/>
      <c r="P162" s="27"/>
      <c r="Q162" s="33">
        <f t="shared" si="14"/>
        <v>0</v>
      </c>
      <c r="R162" s="34">
        <f t="shared" si="15"/>
        <v>73</v>
      </c>
      <c r="S162" s="23"/>
      <c r="T162" s="27"/>
      <c r="U162" s="29"/>
      <c r="V162" s="29"/>
      <c r="W162" s="27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</row>
    <row r="163" spans="1:185" s="30" customFormat="1" ht="15.75" hidden="1" customHeight="1" x14ac:dyDescent="0.2">
      <c r="A163" s="25" t="s">
        <v>1723</v>
      </c>
      <c r="B163" s="41" t="s">
        <v>1954</v>
      </c>
      <c r="C163" s="26" t="s">
        <v>105</v>
      </c>
      <c r="D163" s="24" t="s">
        <v>2068</v>
      </c>
      <c r="E163" s="24" t="s">
        <v>2069</v>
      </c>
      <c r="F163" s="31"/>
      <c r="G163" s="24" t="s">
        <v>2070</v>
      </c>
      <c r="H163" s="24" t="s">
        <v>116</v>
      </c>
      <c r="I163" s="25">
        <v>2</v>
      </c>
      <c r="J163" s="24" t="s">
        <v>128</v>
      </c>
      <c r="K163" s="24" t="s">
        <v>129</v>
      </c>
      <c r="L163" s="27">
        <v>999876352</v>
      </c>
      <c r="M163" s="28" t="s">
        <v>112</v>
      </c>
      <c r="N163" s="28"/>
      <c r="O163" s="27"/>
      <c r="P163" s="27"/>
      <c r="Q163" s="33">
        <f t="shared" si="14"/>
        <v>0</v>
      </c>
      <c r="R163" s="34">
        <f t="shared" si="15"/>
        <v>73</v>
      </c>
      <c r="S163" s="23"/>
      <c r="T163" s="27"/>
      <c r="U163" s="29"/>
      <c r="V163" s="29"/>
      <c r="W163" s="27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</row>
    <row r="164" spans="1:185" s="30" customFormat="1" ht="15.75" hidden="1" customHeight="1" x14ac:dyDescent="0.2">
      <c r="A164" s="25" t="s">
        <v>1723</v>
      </c>
      <c r="B164" s="41" t="s">
        <v>1954</v>
      </c>
      <c r="C164" s="26" t="s">
        <v>105</v>
      </c>
      <c r="D164" s="24" t="s">
        <v>2071</v>
      </c>
      <c r="E164" s="24" t="s">
        <v>2072</v>
      </c>
      <c r="F164" s="31"/>
      <c r="G164" s="24" t="s">
        <v>2073</v>
      </c>
      <c r="H164" s="24" t="s">
        <v>269</v>
      </c>
      <c r="I164" s="25">
        <v>3</v>
      </c>
      <c r="J164" s="24" t="s">
        <v>1213</v>
      </c>
      <c r="K164" s="24" t="s">
        <v>1214</v>
      </c>
      <c r="L164" s="27">
        <v>999798387</v>
      </c>
      <c r="M164" s="28" t="s">
        <v>112</v>
      </c>
      <c r="N164" s="28"/>
      <c r="O164" s="27"/>
      <c r="P164" s="27"/>
      <c r="Q164" s="33">
        <f t="shared" si="14"/>
        <v>0</v>
      </c>
      <c r="R164" s="34">
        <f t="shared" si="15"/>
        <v>73</v>
      </c>
      <c r="S164" s="23"/>
      <c r="T164" s="27"/>
      <c r="U164" s="29"/>
      <c r="V164" s="29"/>
      <c r="W164" s="27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</row>
    <row r="165" spans="1:185" s="30" customFormat="1" ht="15.75" hidden="1" customHeight="1" x14ac:dyDescent="0.2">
      <c r="A165" s="25" t="s">
        <v>1723</v>
      </c>
      <c r="B165" s="41" t="s">
        <v>1954</v>
      </c>
      <c r="C165" s="26" t="s">
        <v>105</v>
      </c>
      <c r="D165" s="24" t="s">
        <v>2074</v>
      </c>
      <c r="E165" s="24" t="s">
        <v>2075</v>
      </c>
      <c r="F165" s="31"/>
      <c r="G165" s="24" t="s">
        <v>2076</v>
      </c>
      <c r="H165" s="24" t="s">
        <v>122</v>
      </c>
      <c r="I165" s="25">
        <v>4</v>
      </c>
      <c r="J165" s="24" t="s">
        <v>1547</v>
      </c>
      <c r="K165" s="24" t="s">
        <v>2077</v>
      </c>
      <c r="L165" s="27">
        <v>999890093</v>
      </c>
      <c r="M165" s="28" t="s">
        <v>112</v>
      </c>
      <c r="N165" s="28"/>
      <c r="O165" s="27"/>
      <c r="P165" s="27"/>
      <c r="Q165" s="33">
        <f t="shared" si="14"/>
        <v>0</v>
      </c>
      <c r="R165" s="34">
        <f t="shared" si="15"/>
        <v>73</v>
      </c>
      <c r="S165" s="23"/>
      <c r="T165" s="27"/>
      <c r="U165" s="29"/>
      <c r="V165" s="29"/>
      <c r="W165" s="27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</row>
    <row r="166" spans="1:185" s="30" customFormat="1" ht="15.75" hidden="1" customHeight="1" x14ac:dyDescent="0.2">
      <c r="A166" s="25" t="s">
        <v>1723</v>
      </c>
      <c r="B166" s="41" t="s">
        <v>1954</v>
      </c>
      <c r="C166" s="26" t="s">
        <v>105</v>
      </c>
      <c r="D166" s="24" t="s">
        <v>1764</v>
      </c>
      <c r="E166" s="24" t="s">
        <v>2078</v>
      </c>
      <c r="F166" s="31"/>
      <c r="G166" s="24" t="s">
        <v>2079</v>
      </c>
      <c r="H166" s="24" t="s">
        <v>322</v>
      </c>
      <c r="I166" s="25">
        <v>5</v>
      </c>
      <c r="J166" s="24" t="s">
        <v>2080</v>
      </c>
      <c r="K166" s="24" t="s">
        <v>2081</v>
      </c>
      <c r="L166" s="27">
        <v>999721254</v>
      </c>
      <c r="M166" s="28" t="s">
        <v>112</v>
      </c>
      <c r="N166" s="28"/>
      <c r="O166" s="27"/>
      <c r="P166" s="27"/>
      <c r="Q166" s="33">
        <f t="shared" si="14"/>
        <v>0</v>
      </c>
      <c r="R166" s="34">
        <f t="shared" si="15"/>
        <v>73</v>
      </c>
      <c r="S166" s="23"/>
      <c r="T166" s="27"/>
      <c r="U166" s="29"/>
      <c r="V166" s="29"/>
      <c r="W166" s="27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</row>
    <row r="167" spans="1:185" s="30" customFormat="1" ht="15.75" hidden="1" customHeight="1" x14ac:dyDescent="0.2">
      <c r="A167" s="25" t="s">
        <v>1723</v>
      </c>
      <c r="B167" s="41" t="s">
        <v>1954</v>
      </c>
      <c r="C167" s="26" t="s">
        <v>105</v>
      </c>
      <c r="D167" s="24" t="s">
        <v>2082</v>
      </c>
      <c r="E167" s="24" t="s">
        <v>2083</v>
      </c>
      <c r="F167" s="31">
        <v>37285</v>
      </c>
      <c r="G167" s="24" t="s">
        <v>2009</v>
      </c>
      <c r="H167" s="24" t="s">
        <v>139</v>
      </c>
      <c r="I167" s="25">
        <v>8</v>
      </c>
      <c r="J167" s="24" t="s">
        <v>2010</v>
      </c>
      <c r="K167" s="24" t="s">
        <v>2011</v>
      </c>
      <c r="L167" s="27">
        <v>999863950</v>
      </c>
      <c r="M167" s="28" t="s">
        <v>112</v>
      </c>
      <c r="N167" s="28"/>
      <c r="O167" s="27"/>
      <c r="P167" s="27"/>
      <c r="Q167" s="33">
        <f t="shared" si="14"/>
        <v>0</v>
      </c>
      <c r="R167" s="34">
        <f t="shared" si="15"/>
        <v>73</v>
      </c>
      <c r="S167" s="23"/>
      <c r="T167" s="27"/>
      <c r="U167" s="29"/>
      <c r="V167" s="29"/>
      <c r="W167" s="27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</row>
    <row r="168" spans="1:185" s="30" customFormat="1" ht="15.75" hidden="1" customHeight="1" x14ac:dyDescent="0.2">
      <c r="A168" s="25" t="s">
        <v>1723</v>
      </c>
      <c r="B168" s="41" t="s">
        <v>1954</v>
      </c>
      <c r="C168" s="26" t="s">
        <v>105</v>
      </c>
      <c r="D168" s="24" t="s">
        <v>1886</v>
      </c>
      <c r="E168" s="24" t="s">
        <v>2084</v>
      </c>
      <c r="F168" s="31"/>
      <c r="G168" s="24" t="s">
        <v>780</v>
      </c>
      <c r="H168" s="24" t="s">
        <v>139</v>
      </c>
      <c r="I168" s="25">
        <v>8</v>
      </c>
      <c r="J168" s="24" t="s">
        <v>2085</v>
      </c>
      <c r="K168" s="24" t="s">
        <v>782</v>
      </c>
      <c r="L168" s="27">
        <v>999802444</v>
      </c>
      <c r="M168" s="28" t="s">
        <v>112</v>
      </c>
      <c r="N168" s="28"/>
      <c r="O168" s="27"/>
      <c r="P168" s="27"/>
      <c r="Q168" s="33">
        <f t="shared" si="14"/>
        <v>0</v>
      </c>
      <c r="R168" s="34">
        <f t="shared" si="15"/>
        <v>73</v>
      </c>
      <c r="S168" s="23"/>
      <c r="T168" s="27"/>
      <c r="U168" s="29"/>
      <c r="V168" s="29"/>
      <c r="W168" s="27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</row>
    <row r="169" spans="1:185" s="30" customFormat="1" ht="15.75" hidden="1" customHeight="1" x14ac:dyDescent="0.2">
      <c r="A169" s="25" t="s">
        <v>1723</v>
      </c>
      <c r="B169" s="41" t="s">
        <v>1954</v>
      </c>
      <c r="C169" s="26" t="s">
        <v>105</v>
      </c>
      <c r="D169" s="24" t="s">
        <v>2086</v>
      </c>
      <c r="E169" s="24" t="s">
        <v>1428</v>
      </c>
      <c r="F169" s="31">
        <v>37345</v>
      </c>
      <c r="G169" s="24" t="s">
        <v>1145</v>
      </c>
      <c r="H169" s="24" t="s">
        <v>116</v>
      </c>
      <c r="I169" s="25">
        <v>2</v>
      </c>
      <c r="J169" s="24" t="s">
        <v>2087</v>
      </c>
      <c r="K169" s="24" t="s">
        <v>2088</v>
      </c>
      <c r="L169" s="27">
        <v>999749138</v>
      </c>
      <c r="M169" s="28" t="s">
        <v>112</v>
      </c>
      <c r="N169" s="28"/>
      <c r="O169" s="27"/>
      <c r="P169" s="27"/>
      <c r="Q169" s="33">
        <f t="shared" si="14"/>
        <v>0</v>
      </c>
      <c r="R169" s="34">
        <f t="shared" si="15"/>
        <v>73</v>
      </c>
      <c r="S169" s="23"/>
      <c r="T169" s="27"/>
      <c r="U169" s="29"/>
      <c r="V169" s="29"/>
      <c r="W169" s="27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</row>
    <row r="170" spans="1:185" s="30" customFormat="1" ht="15.75" hidden="1" customHeight="1" x14ac:dyDescent="0.2">
      <c r="A170" s="25" t="s">
        <v>1723</v>
      </c>
      <c r="B170" s="41" t="s">
        <v>1954</v>
      </c>
      <c r="C170" s="26" t="s">
        <v>105</v>
      </c>
      <c r="D170" s="24" t="s">
        <v>1788</v>
      </c>
      <c r="E170" s="24" t="s">
        <v>231</v>
      </c>
      <c r="F170" s="31">
        <v>37600</v>
      </c>
      <c r="G170" s="24" t="s">
        <v>232</v>
      </c>
      <c r="H170" s="24" t="s">
        <v>116</v>
      </c>
      <c r="I170" s="25">
        <v>2</v>
      </c>
      <c r="J170" s="24" t="s">
        <v>2089</v>
      </c>
      <c r="K170" s="24" t="s">
        <v>2090</v>
      </c>
      <c r="L170" s="27">
        <v>999845361</v>
      </c>
      <c r="M170" s="28" t="s">
        <v>112</v>
      </c>
      <c r="N170" s="28"/>
      <c r="O170" s="27"/>
      <c r="P170" s="27"/>
      <c r="Q170" s="33">
        <f t="shared" si="14"/>
        <v>0</v>
      </c>
      <c r="R170" s="34">
        <f t="shared" si="15"/>
        <v>73</v>
      </c>
      <c r="S170" s="23"/>
      <c r="T170" s="27"/>
      <c r="U170" s="29"/>
      <c r="V170" s="29"/>
      <c r="W170" s="27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</row>
    <row r="171" spans="1:185" s="30" customFormat="1" ht="15.75" hidden="1" customHeight="1" x14ac:dyDescent="0.2">
      <c r="A171" s="25" t="s">
        <v>1723</v>
      </c>
      <c r="B171" s="41" t="s">
        <v>1954</v>
      </c>
      <c r="C171" s="26" t="s">
        <v>105</v>
      </c>
      <c r="D171" s="24" t="s">
        <v>2091</v>
      </c>
      <c r="E171" s="24" t="s">
        <v>2092</v>
      </c>
      <c r="F171" s="31">
        <v>37483</v>
      </c>
      <c r="G171" s="24" t="s">
        <v>505</v>
      </c>
      <c r="H171" s="24" t="s">
        <v>122</v>
      </c>
      <c r="I171" s="25">
        <v>4</v>
      </c>
      <c r="J171" s="24" t="s">
        <v>506</v>
      </c>
      <c r="K171" s="24" t="s">
        <v>507</v>
      </c>
      <c r="L171" s="27">
        <v>999899382</v>
      </c>
      <c r="M171" s="28" t="s">
        <v>112</v>
      </c>
      <c r="N171" s="28"/>
      <c r="O171" s="27"/>
      <c r="P171" s="27"/>
      <c r="Q171" s="33">
        <f t="shared" si="14"/>
        <v>0</v>
      </c>
      <c r="R171" s="34">
        <f t="shared" si="15"/>
        <v>73</v>
      </c>
      <c r="S171" s="23"/>
      <c r="T171" s="27"/>
      <c r="U171" s="29"/>
      <c r="V171" s="29"/>
      <c r="W171" s="27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</row>
    <row r="172" spans="1:185" s="30" customFormat="1" ht="15.75" hidden="1" customHeight="1" x14ac:dyDescent="0.2">
      <c r="A172" s="25" t="s">
        <v>1723</v>
      </c>
      <c r="B172" s="41" t="s">
        <v>1954</v>
      </c>
      <c r="C172" s="26" t="s">
        <v>105</v>
      </c>
      <c r="D172" s="24" t="s">
        <v>2093</v>
      </c>
      <c r="E172" s="24" t="s">
        <v>2094</v>
      </c>
      <c r="F172" s="31"/>
      <c r="G172" s="24" t="s">
        <v>138</v>
      </c>
      <c r="H172" s="24" t="s">
        <v>139</v>
      </c>
      <c r="I172" s="25">
        <v>8</v>
      </c>
      <c r="J172" s="24" t="s">
        <v>2095</v>
      </c>
      <c r="K172" s="24" t="s">
        <v>2096</v>
      </c>
      <c r="L172" s="27">
        <v>999889209</v>
      </c>
      <c r="M172" s="28" t="s">
        <v>112</v>
      </c>
      <c r="N172" s="28"/>
      <c r="O172" s="27"/>
      <c r="P172" s="27"/>
      <c r="Q172" s="33">
        <f t="shared" si="14"/>
        <v>0</v>
      </c>
      <c r="R172" s="34">
        <f t="shared" si="15"/>
        <v>73</v>
      </c>
      <c r="S172" s="23"/>
      <c r="T172" s="27"/>
      <c r="U172" s="29"/>
      <c r="V172" s="29"/>
      <c r="W172" s="27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</row>
    <row r="173" spans="1:185" s="30" customFormat="1" ht="15.75" hidden="1" customHeight="1" x14ac:dyDescent="0.2">
      <c r="A173" s="25" t="s">
        <v>1723</v>
      </c>
      <c r="B173" s="41" t="s">
        <v>1954</v>
      </c>
      <c r="C173" s="26" t="s">
        <v>105</v>
      </c>
      <c r="D173" s="24" t="s">
        <v>1923</v>
      </c>
      <c r="E173" s="24" t="s">
        <v>494</v>
      </c>
      <c r="F173" s="31">
        <v>37594</v>
      </c>
      <c r="G173" s="24" t="s">
        <v>871</v>
      </c>
      <c r="H173" s="24" t="s">
        <v>606</v>
      </c>
      <c r="I173" s="25">
        <v>7</v>
      </c>
      <c r="J173" s="24" t="s">
        <v>2097</v>
      </c>
      <c r="K173" s="24" t="s">
        <v>2098</v>
      </c>
      <c r="L173" s="27">
        <v>999879694</v>
      </c>
      <c r="M173" s="28" t="s">
        <v>112</v>
      </c>
      <c r="N173" s="28"/>
      <c r="O173" s="27"/>
      <c r="P173" s="27"/>
      <c r="Q173" s="33">
        <f t="shared" si="14"/>
        <v>0</v>
      </c>
      <c r="R173" s="34">
        <f t="shared" si="15"/>
        <v>73</v>
      </c>
      <c r="S173" s="23"/>
      <c r="T173" s="27"/>
      <c r="U173" s="29"/>
      <c r="V173" s="29"/>
      <c r="W173" s="27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</row>
    <row r="174" spans="1:185" s="30" customFormat="1" ht="15.75" hidden="1" customHeight="1" x14ac:dyDescent="0.2">
      <c r="A174" s="25" t="s">
        <v>1723</v>
      </c>
      <c r="B174" s="41" t="s">
        <v>1954</v>
      </c>
      <c r="C174" s="26" t="s">
        <v>105</v>
      </c>
      <c r="D174" s="24" t="s">
        <v>2099</v>
      </c>
      <c r="E174" s="24" t="s">
        <v>2100</v>
      </c>
      <c r="F174" s="31"/>
      <c r="G174" s="24" t="s">
        <v>663</v>
      </c>
      <c r="H174" s="24" t="s">
        <v>122</v>
      </c>
      <c r="I174" s="25">
        <v>4</v>
      </c>
      <c r="J174" s="24" t="s">
        <v>2101</v>
      </c>
      <c r="K174" s="24" t="s">
        <v>2102</v>
      </c>
      <c r="L174" s="27">
        <v>999902806</v>
      </c>
      <c r="M174" s="28" t="s">
        <v>112</v>
      </c>
      <c r="N174" s="28"/>
      <c r="O174" s="27"/>
      <c r="P174" s="27"/>
      <c r="Q174" s="33">
        <f t="shared" si="14"/>
        <v>0</v>
      </c>
      <c r="R174" s="34">
        <f t="shared" si="15"/>
        <v>73</v>
      </c>
      <c r="S174" s="23"/>
      <c r="T174" s="27"/>
      <c r="U174" s="29"/>
      <c r="V174" s="29"/>
      <c r="W174" s="27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</row>
    <row r="175" spans="1:185" s="30" customFormat="1" ht="15.75" hidden="1" customHeight="1" x14ac:dyDescent="0.2">
      <c r="A175" s="25" t="s">
        <v>1723</v>
      </c>
      <c r="B175" s="41" t="s">
        <v>1954</v>
      </c>
      <c r="C175" s="26" t="s">
        <v>105</v>
      </c>
      <c r="D175" s="24" t="s">
        <v>2103</v>
      </c>
      <c r="E175" s="24" t="s">
        <v>2104</v>
      </c>
      <c r="F175" s="31">
        <v>37581</v>
      </c>
      <c r="G175" s="24" t="s">
        <v>2105</v>
      </c>
      <c r="H175" s="24" t="s">
        <v>116</v>
      </c>
      <c r="I175" s="25">
        <v>2</v>
      </c>
      <c r="J175" s="24" t="s">
        <v>589</v>
      </c>
      <c r="K175" s="24" t="s">
        <v>2106</v>
      </c>
      <c r="L175" s="27">
        <v>999742324</v>
      </c>
      <c r="M175" s="28" t="s">
        <v>112</v>
      </c>
      <c r="N175" s="28" t="b">
        <v>1</v>
      </c>
      <c r="O175" s="27"/>
      <c r="P175" s="27"/>
      <c r="Q175" s="33">
        <f t="shared" si="14"/>
        <v>0</v>
      </c>
      <c r="R175" s="34">
        <f t="shared" si="15"/>
        <v>73</v>
      </c>
      <c r="S175" s="23"/>
      <c r="T175" s="27"/>
      <c r="U175" s="29"/>
      <c r="V175" s="29"/>
      <c r="W175" s="27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</row>
    <row r="176" spans="1:185" s="30" customFormat="1" ht="15.75" hidden="1" customHeight="1" x14ac:dyDescent="0.2">
      <c r="A176" s="25" t="s">
        <v>1723</v>
      </c>
      <c r="B176" s="41" t="s">
        <v>1954</v>
      </c>
      <c r="C176" s="26" t="s">
        <v>105</v>
      </c>
      <c r="D176" s="24" t="s">
        <v>2107</v>
      </c>
      <c r="E176" s="24" t="s">
        <v>2108</v>
      </c>
      <c r="F176" s="31">
        <v>37600</v>
      </c>
      <c r="G176" s="24" t="s">
        <v>1726</v>
      </c>
      <c r="H176" s="24" t="s">
        <v>275</v>
      </c>
      <c r="I176" s="25">
        <v>3</v>
      </c>
      <c r="J176" s="24" t="s">
        <v>2109</v>
      </c>
      <c r="K176" s="24" t="s">
        <v>2110</v>
      </c>
      <c r="L176" s="27">
        <v>999902120</v>
      </c>
      <c r="M176" s="28" t="s">
        <v>112</v>
      </c>
      <c r="N176" s="28"/>
      <c r="O176" s="27"/>
      <c r="P176" s="27"/>
      <c r="Q176" s="33">
        <f t="shared" si="14"/>
        <v>0</v>
      </c>
      <c r="R176" s="34">
        <f t="shared" si="15"/>
        <v>73</v>
      </c>
      <c r="S176" s="23"/>
      <c r="T176" s="27"/>
      <c r="U176" s="29"/>
      <c r="V176" s="29"/>
      <c r="W176" s="27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</row>
    <row r="177" spans="1:185" s="30" customFormat="1" ht="15.75" hidden="1" customHeight="1" x14ac:dyDescent="0.2">
      <c r="A177" s="25" t="s">
        <v>2015</v>
      </c>
      <c r="B177" s="41" t="s">
        <v>1954</v>
      </c>
      <c r="C177" s="26" t="s">
        <v>105</v>
      </c>
      <c r="D177" s="24" t="s">
        <v>2111</v>
      </c>
      <c r="E177" s="24" t="s">
        <v>2112</v>
      </c>
      <c r="F177" s="31">
        <v>37263</v>
      </c>
      <c r="G177" s="24" t="s">
        <v>337</v>
      </c>
      <c r="H177" s="24" t="s">
        <v>116</v>
      </c>
      <c r="I177" s="25">
        <v>2</v>
      </c>
      <c r="J177" s="24" t="s">
        <v>117</v>
      </c>
      <c r="K177" s="24"/>
      <c r="L177" s="27">
        <v>999778504</v>
      </c>
      <c r="M177" s="28" t="s">
        <v>112</v>
      </c>
      <c r="N177" s="28"/>
      <c r="O177" s="27"/>
      <c r="P177" s="27"/>
      <c r="Q177" s="33">
        <f t="shared" si="14"/>
        <v>0</v>
      </c>
      <c r="R177" s="34">
        <f t="shared" si="15"/>
        <v>73</v>
      </c>
      <c r="S177" s="23"/>
      <c r="T177" s="27"/>
      <c r="U177" s="29"/>
      <c r="V177" s="29"/>
      <c r="W177" s="27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</row>
    <row r="178" spans="1:185" s="30" customFormat="1" ht="15.75" hidden="1" customHeight="1" x14ac:dyDescent="0.2">
      <c r="A178" s="25" t="s">
        <v>1723</v>
      </c>
      <c r="B178" s="41" t="s">
        <v>1954</v>
      </c>
      <c r="C178" s="26" t="s">
        <v>105</v>
      </c>
      <c r="D178" s="24" t="s">
        <v>2114</v>
      </c>
      <c r="E178" s="24" t="s">
        <v>2115</v>
      </c>
      <c r="F178" s="31"/>
      <c r="G178" s="24" t="s">
        <v>2116</v>
      </c>
      <c r="H178" s="24" t="s">
        <v>606</v>
      </c>
      <c r="I178" s="25">
        <v>7</v>
      </c>
      <c r="J178" s="24" t="s">
        <v>1874</v>
      </c>
      <c r="K178" s="24" t="s">
        <v>1875</v>
      </c>
      <c r="L178" s="27">
        <v>999884706</v>
      </c>
      <c r="M178" s="28" t="s">
        <v>112</v>
      </c>
      <c r="N178" s="28"/>
      <c r="O178" s="27"/>
      <c r="P178" s="27"/>
      <c r="Q178" s="33">
        <f t="shared" si="14"/>
        <v>0</v>
      </c>
      <c r="R178" s="34">
        <f t="shared" si="15"/>
        <v>73</v>
      </c>
      <c r="S178" s="23"/>
      <c r="T178" s="27"/>
      <c r="U178" s="29"/>
      <c r="V178" s="29"/>
      <c r="W178" s="27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</row>
    <row r="179" spans="1:185" s="30" customFormat="1" ht="15.75" hidden="1" customHeight="1" x14ac:dyDescent="0.2">
      <c r="A179" s="25" t="s">
        <v>1723</v>
      </c>
      <c r="B179" s="41" t="s">
        <v>1954</v>
      </c>
      <c r="C179" s="26" t="s">
        <v>105</v>
      </c>
      <c r="D179" s="24" t="s">
        <v>2045</v>
      </c>
      <c r="E179" s="24" t="s">
        <v>2117</v>
      </c>
      <c r="F179" s="31"/>
      <c r="G179" s="24" t="s">
        <v>2118</v>
      </c>
      <c r="H179" s="24" t="s">
        <v>310</v>
      </c>
      <c r="I179" s="25">
        <v>5</v>
      </c>
      <c r="J179" s="24" t="s">
        <v>2119</v>
      </c>
      <c r="K179" s="24" t="s">
        <v>2120</v>
      </c>
      <c r="L179" s="27">
        <v>999871553</v>
      </c>
      <c r="M179" s="28" t="s">
        <v>112</v>
      </c>
      <c r="N179" s="28"/>
      <c r="O179" s="27"/>
      <c r="P179" s="27"/>
      <c r="Q179" s="33">
        <f t="shared" si="14"/>
        <v>0</v>
      </c>
      <c r="R179" s="34">
        <f t="shared" si="15"/>
        <v>73</v>
      </c>
      <c r="S179" s="23"/>
      <c r="T179" s="27"/>
      <c r="U179" s="29"/>
      <c r="V179" s="29"/>
      <c r="W179" s="27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</row>
    <row r="180" spans="1:185" s="30" customFormat="1" ht="15.75" hidden="1" customHeight="1" x14ac:dyDescent="0.2">
      <c r="A180" s="25" t="s">
        <v>1723</v>
      </c>
      <c r="B180" s="41" t="s">
        <v>1954</v>
      </c>
      <c r="C180" s="26" t="s">
        <v>105</v>
      </c>
      <c r="D180" s="24" t="s">
        <v>2121</v>
      </c>
      <c r="E180" s="24" t="s">
        <v>2122</v>
      </c>
      <c r="F180" s="31">
        <v>37113</v>
      </c>
      <c r="G180" s="24" t="s">
        <v>693</v>
      </c>
      <c r="H180" s="24" t="s">
        <v>122</v>
      </c>
      <c r="I180" s="25">
        <v>4</v>
      </c>
      <c r="J180" s="24" t="s">
        <v>694</v>
      </c>
      <c r="K180" s="24" t="s">
        <v>695</v>
      </c>
      <c r="L180" s="27">
        <v>999882663</v>
      </c>
      <c r="M180" s="28" t="s">
        <v>112</v>
      </c>
      <c r="N180" s="28"/>
      <c r="O180" s="27"/>
      <c r="P180" s="27"/>
      <c r="Q180" s="33">
        <f t="shared" si="14"/>
        <v>0</v>
      </c>
      <c r="R180" s="34">
        <f t="shared" si="15"/>
        <v>73</v>
      </c>
      <c r="S180" s="23"/>
      <c r="T180" s="27"/>
      <c r="U180" s="29"/>
      <c r="V180" s="29"/>
      <c r="W180" s="27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</row>
    <row r="181" spans="1:185" s="30" customFormat="1" ht="15.75" hidden="1" customHeight="1" x14ac:dyDescent="0.2">
      <c r="A181" s="25" t="s">
        <v>1723</v>
      </c>
      <c r="B181" s="41" t="s">
        <v>1954</v>
      </c>
      <c r="C181" s="26" t="s">
        <v>105</v>
      </c>
      <c r="D181" s="24" t="s">
        <v>2123</v>
      </c>
      <c r="E181" s="24" t="s">
        <v>1750</v>
      </c>
      <c r="F181" s="31"/>
      <c r="G181" s="24" t="s">
        <v>2124</v>
      </c>
      <c r="H181" s="24" t="s">
        <v>116</v>
      </c>
      <c r="I181" s="25">
        <v>2</v>
      </c>
      <c r="J181" s="24" t="s">
        <v>1752</v>
      </c>
      <c r="K181" s="24" t="s">
        <v>1753</v>
      </c>
      <c r="L181" s="27">
        <v>999865162</v>
      </c>
      <c r="M181" s="28" t="s">
        <v>112</v>
      </c>
      <c r="N181" s="28"/>
      <c r="O181" s="27"/>
      <c r="P181" s="27"/>
      <c r="Q181" s="33">
        <f t="shared" si="14"/>
        <v>0</v>
      </c>
      <c r="R181" s="34">
        <f t="shared" si="15"/>
        <v>73</v>
      </c>
      <c r="S181" s="23"/>
      <c r="T181" s="27"/>
      <c r="U181" s="29"/>
      <c r="V181" s="29"/>
      <c r="W181" s="27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</row>
    <row r="182" spans="1:185" s="30" customFormat="1" ht="15.75" hidden="1" customHeight="1" x14ac:dyDescent="0.2">
      <c r="A182" s="25" t="s">
        <v>1723</v>
      </c>
      <c r="B182" s="41" t="s">
        <v>1954</v>
      </c>
      <c r="C182" s="26" t="s">
        <v>105</v>
      </c>
      <c r="D182" s="24" t="s">
        <v>2125</v>
      </c>
      <c r="E182" s="24" t="s">
        <v>2126</v>
      </c>
      <c r="F182" s="31">
        <v>37593</v>
      </c>
      <c r="G182" s="24" t="s">
        <v>677</v>
      </c>
      <c r="H182" s="24" t="s">
        <v>116</v>
      </c>
      <c r="I182" s="25">
        <v>2</v>
      </c>
      <c r="J182" s="24" t="s">
        <v>678</v>
      </c>
      <c r="K182" s="24" t="s">
        <v>2067</v>
      </c>
      <c r="L182" s="27">
        <v>999871371</v>
      </c>
      <c r="M182" s="28" t="s">
        <v>112</v>
      </c>
      <c r="N182" s="28"/>
      <c r="O182" s="27"/>
      <c r="P182" s="27"/>
      <c r="Q182" s="33">
        <f t="shared" si="14"/>
        <v>0</v>
      </c>
      <c r="R182" s="34">
        <f t="shared" si="15"/>
        <v>73</v>
      </c>
      <c r="S182" s="23"/>
      <c r="T182" s="27"/>
      <c r="U182" s="29"/>
      <c r="V182" s="29"/>
      <c r="W182" s="27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</row>
    <row r="183" spans="1:185" s="30" customFormat="1" ht="15.75" hidden="1" customHeight="1" x14ac:dyDescent="0.2">
      <c r="A183" s="25" t="s">
        <v>1723</v>
      </c>
      <c r="B183" s="41" t="s">
        <v>1954</v>
      </c>
      <c r="C183" s="26" t="s">
        <v>105</v>
      </c>
      <c r="D183" s="24" t="s">
        <v>680</v>
      </c>
      <c r="E183" s="24" t="s">
        <v>2127</v>
      </c>
      <c r="F183" s="31">
        <v>37501</v>
      </c>
      <c r="G183" s="24" t="s">
        <v>2128</v>
      </c>
      <c r="H183" s="24" t="s">
        <v>322</v>
      </c>
      <c r="I183" s="25">
        <v>5</v>
      </c>
      <c r="J183" s="24" t="s">
        <v>1586</v>
      </c>
      <c r="K183" s="24" t="s">
        <v>1587</v>
      </c>
      <c r="L183" s="27">
        <v>999848105</v>
      </c>
      <c r="M183" s="28" t="s">
        <v>112</v>
      </c>
      <c r="N183" s="28"/>
      <c r="O183" s="27"/>
      <c r="P183" s="27"/>
      <c r="Q183" s="33">
        <f t="shared" si="14"/>
        <v>0</v>
      </c>
      <c r="R183" s="34">
        <f t="shared" si="15"/>
        <v>73</v>
      </c>
      <c r="S183" s="23"/>
      <c r="T183" s="27"/>
      <c r="U183" s="29"/>
      <c r="V183" s="29"/>
      <c r="W183" s="27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</row>
    <row r="184" spans="1:185" s="30" customFormat="1" ht="15.75" hidden="1" customHeight="1" x14ac:dyDescent="0.2">
      <c r="A184" s="25" t="s">
        <v>1723</v>
      </c>
      <c r="B184" s="41" t="s">
        <v>1954</v>
      </c>
      <c r="C184" s="26" t="s">
        <v>105</v>
      </c>
      <c r="D184" s="24" t="s">
        <v>2129</v>
      </c>
      <c r="E184" s="24" t="s">
        <v>2130</v>
      </c>
      <c r="F184" s="31"/>
      <c r="G184" s="24" t="s">
        <v>161</v>
      </c>
      <c r="H184" s="24" t="s">
        <v>109</v>
      </c>
      <c r="I184" s="25">
        <v>6</v>
      </c>
      <c r="J184" s="24" t="s">
        <v>2131</v>
      </c>
      <c r="K184" s="24" t="s">
        <v>2132</v>
      </c>
      <c r="L184" s="27">
        <v>999876511</v>
      </c>
      <c r="M184" s="28" t="s">
        <v>112</v>
      </c>
      <c r="N184" s="28"/>
      <c r="O184" s="27"/>
      <c r="P184" s="27"/>
      <c r="Q184" s="33">
        <f t="shared" si="14"/>
        <v>0</v>
      </c>
      <c r="R184" s="34">
        <f t="shared" si="15"/>
        <v>73</v>
      </c>
      <c r="S184" s="23"/>
      <c r="T184" s="27"/>
      <c r="U184" s="29"/>
      <c r="V184" s="29"/>
      <c r="W184" s="27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</row>
    <row r="185" spans="1:185" s="30" customFormat="1" ht="15.75" hidden="1" customHeight="1" x14ac:dyDescent="0.2">
      <c r="A185" s="25" t="s">
        <v>1723</v>
      </c>
      <c r="B185" s="41" t="s">
        <v>1954</v>
      </c>
      <c r="C185" s="26" t="s">
        <v>105</v>
      </c>
      <c r="D185" s="24" t="s">
        <v>2133</v>
      </c>
      <c r="E185" s="24" t="s">
        <v>2130</v>
      </c>
      <c r="F185" s="31">
        <v>36926</v>
      </c>
      <c r="G185" s="24" t="s">
        <v>161</v>
      </c>
      <c r="H185" s="24" t="s">
        <v>109</v>
      </c>
      <c r="I185" s="25">
        <v>6</v>
      </c>
      <c r="J185" s="24" t="s">
        <v>2131</v>
      </c>
      <c r="K185" s="24" t="s">
        <v>1055</v>
      </c>
      <c r="L185" s="27">
        <v>999876512</v>
      </c>
      <c r="M185" s="28" t="s">
        <v>112</v>
      </c>
      <c r="N185" s="28"/>
      <c r="O185" s="27"/>
      <c r="P185" s="27"/>
      <c r="Q185" s="33">
        <f t="shared" si="14"/>
        <v>0</v>
      </c>
      <c r="R185" s="34">
        <f t="shared" si="15"/>
        <v>73</v>
      </c>
      <c r="S185" s="23"/>
      <c r="T185" s="27"/>
      <c r="U185" s="29"/>
      <c r="V185" s="29"/>
      <c r="W185" s="27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</row>
    <row r="186" spans="1:185" s="30" customFormat="1" ht="15.75" hidden="1" customHeight="1" x14ac:dyDescent="0.2">
      <c r="A186" s="25" t="s">
        <v>1723</v>
      </c>
      <c r="B186" s="41" t="s">
        <v>1954</v>
      </c>
      <c r="C186" s="26" t="s">
        <v>105</v>
      </c>
      <c r="D186" s="24" t="s">
        <v>2134</v>
      </c>
      <c r="E186" s="24" t="s">
        <v>2135</v>
      </c>
      <c r="F186" s="31">
        <v>37395</v>
      </c>
      <c r="G186" s="24" t="s">
        <v>2136</v>
      </c>
      <c r="H186" s="24" t="s">
        <v>269</v>
      </c>
      <c r="I186" s="25">
        <v>3</v>
      </c>
      <c r="J186" s="24" t="s">
        <v>1213</v>
      </c>
      <c r="K186" s="24" t="s">
        <v>1214</v>
      </c>
      <c r="L186" s="27">
        <v>999873732</v>
      </c>
      <c r="M186" s="28" t="s">
        <v>112</v>
      </c>
      <c r="N186" s="28"/>
      <c r="O186" s="27"/>
      <c r="P186" s="27"/>
      <c r="Q186" s="33">
        <f t="shared" si="14"/>
        <v>0</v>
      </c>
      <c r="R186" s="34">
        <f t="shared" ref="R186:R217" si="16">RANK(Q186,$Q$89:$Q$244)</f>
        <v>73</v>
      </c>
      <c r="S186" s="23"/>
      <c r="T186" s="27"/>
      <c r="U186" s="29"/>
      <c r="V186" s="29"/>
      <c r="W186" s="27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</row>
    <row r="187" spans="1:185" s="30" customFormat="1" ht="15.75" hidden="1" customHeight="1" x14ac:dyDescent="0.2">
      <c r="A187" s="25" t="s">
        <v>1723</v>
      </c>
      <c r="B187" s="41" t="s">
        <v>1954</v>
      </c>
      <c r="C187" s="26" t="s">
        <v>105</v>
      </c>
      <c r="D187" s="24" t="s">
        <v>2137</v>
      </c>
      <c r="E187" s="24" t="s">
        <v>2138</v>
      </c>
      <c r="F187" s="31">
        <v>37510</v>
      </c>
      <c r="G187" s="24" t="s">
        <v>2139</v>
      </c>
      <c r="H187" s="24" t="s">
        <v>362</v>
      </c>
      <c r="I187" s="25">
        <v>1</v>
      </c>
      <c r="J187" s="24" t="s">
        <v>363</v>
      </c>
      <c r="K187" s="24" t="s">
        <v>1131</v>
      </c>
      <c r="L187" s="27">
        <v>999852182</v>
      </c>
      <c r="M187" s="28" t="s">
        <v>112</v>
      </c>
      <c r="N187" s="28"/>
      <c r="O187" s="27"/>
      <c r="P187" s="27"/>
      <c r="Q187" s="33">
        <f t="shared" si="14"/>
        <v>0</v>
      </c>
      <c r="R187" s="34">
        <f t="shared" si="16"/>
        <v>73</v>
      </c>
      <c r="S187" s="23"/>
      <c r="T187" s="27"/>
      <c r="U187" s="29"/>
      <c r="V187" s="29"/>
      <c r="W187" s="27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</row>
    <row r="188" spans="1:185" s="30" customFormat="1" ht="15.75" hidden="1" customHeight="1" x14ac:dyDescent="0.2">
      <c r="A188" s="25" t="s">
        <v>1723</v>
      </c>
      <c r="B188" s="41" t="s">
        <v>1954</v>
      </c>
      <c r="C188" s="26" t="s">
        <v>105</v>
      </c>
      <c r="D188" s="24" t="s">
        <v>2140</v>
      </c>
      <c r="E188" s="24" t="s">
        <v>2141</v>
      </c>
      <c r="F188" s="31">
        <v>36895</v>
      </c>
      <c r="G188" s="24" t="s">
        <v>2142</v>
      </c>
      <c r="H188" s="24" t="s">
        <v>139</v>
      </c>
      <c r="I188" s="25">
        <v>8</v>
      </c>
      <c r="J188" s="24" t="s">
        <v>901</v>
      </c>
      <c r="K188" s="24" t="s">
        <v>1472</v>
      </c>
      <c r="L188" s="27">
        <v>999849861</v>
      </c>
      <c r="M188" s="28" t="s">
        <v>112</v>
      </c>
      <c r="N188" s="28"/>
      <c r="O188" s="27"/>
      <c r="P188" s="27"/>
      <c r="Q188" s="33">
        <f t="shared" si="14"/>
        <v>0</v>
      </c>
      <c r="R188" s="34">
        <f t="shared" si="16"/>
        <v>73</v>
      </c>
      <c r="S188" s="23"/>
      <c r="T188" s="27"/>
      <c r="U188" s="29"/>
      <c r="V188" s="29"/>
      <c r="W188" s="27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</row>
    <row r="189" spans="1:185" s="30" customFormat="1" ht="15.75" hidden="1" customHeight="1" x14ac:dyDescent="0.2">
      <c r="A189" s="25" t="s">
        <v>1723</v>
      </c>
      <c r="B189" s="41" t="s">
        <v>1954</v>
      </c>
      <c r="C189" s="26" t="s">
        <v>105</v>
      </c>
      <c r="D189" s="24" t="s">
        <v>2143</v>
      </c>
      <c r="E189" s="24" t="s">
        <v>2144</v>
      </c>
      <c r="F189" s="31">
        <v>37544</v>
      </c>
      <c r="G189" s="24" t="s">
        <v>1911</v>
      </c>
      <c r="H189" s="24" t="s">
        <v>415</v>
      </c>
      <c r="I189" s="25">
        <v>4</v>
      </c>
      <c r="J189" s="24" t="s">
        <v>2145</v>
      </c>
      <c r="K189" s="24" t="s">
        <v>2146</v>
      </c>
      <c r="L189" s="27">
        <v>999902780</v>
      </c>
      <c r="M189" s="28" t="s">
        <v>112</v>
      </c>
      <c r="N189" s="28"/>
      <c r="O189" s="27"/>
      <c r="P189" s="27"/>
      <c r="Q189" s="33">
        <f t="shared" si="14"/>
        <v>0</v>
      </c>
      <c r="R189" s="34">
        <f t="shared" si="16"/>
        <v>73</v>
      </c>
      <c r="S189" s="23"/>
      <c r="T189" s="27"/>
      <c r="U189" s="29"/>
      <c r="V189" s="29"/>
      <c r="W189" s="27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</row>
    <row r="190" spans="1:185" s="30" customFormat="1" ht="15.75" hidden="1" customHeight="1" x14ac:dyDescent="0.2">
      <c r="A190" s="25" t="s">
        <v>1723</v>
      </c>
      <c r="B190" s="41" t="s">
        <v>1954</v>
      </c>
      <c r="C190" s="26" t="s">
        <v>105</v>
      </c>
      <c r="D190" s="24" t="s">
        <v>1917</v>
      </c>
      <c r="E190" s="24" t="s">
        <v>2147</v>
      </c>
      <c r="F190" s="31">
        <v>37319</v>
      </c>
      <c r="G190" s="24" t="s">
        <v>1450</v>
      </c>
      <c r="H190" s="24" t="s">
        <v>275</v>
      </c>
      <c r="I190" s="25">
        <v>3</v>
      </c>
      <c r="J190" s="24" t="s">
        <v>2148</v>
      </c>
      <c r="K190" s="24" t="s">
        <v>2149</v>
      </c>
      <c r="L190" s="27">
        <v>999901876</v>
      </c>
      <c r="M190" s="28" t="s">
        <v>112</v>
      </c>
      <c r="N190" s="28"/>
      <c r="O190" s="27"/>
      <c r="P190" s="27"/>
      <c r="Q190" s="33">
        <f t="shared" ref="Q190:Q221" si="17">SUM(T190:EE190)</f>
        <v>0</v>
      </c>
      <c r="R190" s="34">
        <f t="shared" si="16"/>
        <v>73</v>
      </c>
      <c r="S190" s="23"/>
      <c r="T190" s="27"/>
      <c r="U190" s="29"/>
      <c r="V190" s="29"/>
      <c r="W190" s="27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</row>
    <row r="191" spans="1:185" s="30" customFormat="1" ht="15.75" hidden="1" customHeight="1" x14ac:dyDescent="0.2">
      <c r="A191" s="25" t="s">
        <v>1723</v>
      </c>
      <c r="B191" s="41" t="s">
        <v>1954</v>
      </c>
      <c r="C191" s="26" t="s">
        <v>105</v>
      </c>
      <c r="D191" s="24" t="s">
        <v>2150</v>
      </c>
      <c r="E191" s="24" t="s">
        <v>2151</v>
      </c>
      <c r="F191" s="31">
        <v>37083</v>
      </c>
      <c r="G191" s="24" t="s">
        <v>2152</v>
      </c>
      <c r="H191" s="24" t="s">
        <v>362</v>
      </c>
      <c r="I191" s="25">
        <v>1</v>
      </c>
      <c r="J191" s="24" t="s">
        <v>363</v>
      </c>
      <c r="K191" s="24" t="s">
        <v>2153</v>
      </c>
      <c r="L191" s="27">
        <v>999884212</v>
      </c>
      <c r="M191" s="28" t="s">
        <v>112</v>
      </c>
      <c r="N191" s="28"/>
      <c r="O191" s="27"/>
      <c r="P191" s="27"/>
      <c r="Q191" s="33">
        <f t="shared" si="17"/>
        <v>0</v>
      </c>
      <c r="R191" s="34">
        <f t="shared" si="16"/>
        <v>73</v>
      </c>
      <c r="S191" s="23"/>
      <c r="T191" s="27"/>
      <c r="U191" s="29"/>
      <c r="V191" s="29"/>
      <c r="W191" s="27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</row>
    <row r="192" spans="1:185" s="30" customFormat="1" ht="15.75" hidden="1" customHeight="1" x14ac:dyDescent="0.2">
      <c r="A192" s="25" t="s">
        <v>1723</v>
      </c>
      <c r="B192" s="41" t="s">
        <v>1954</v>
      </c>
      <c r="C192" s="26" t="s">
        <v>105</v>
      </c>
      <c r="D192" s="24" t="s">
        <v>2154</v>
      </c>
      <c r="E192" s="24" t="s">
        <v>2155</v>
      </c>
      <c r="F192" s="31">
        <v>37299</v>
      </c>
      <c r="G192" s="24" t="s">
        <v>776</v>
      </c>
      <c r="H192" s="24" t="s">
        <v>275</v>
      </c>
      <c r="I192" s="25">
        <v>3</v>
      </c>
      <c r="J192" s="24" t="s">
        <v>2156</v>
      </c>
      <c r="K192" s="24" t="s">
        <v>1938</v>
      </c>
      <c r="L192" s="27">
        <v>999901731</v>
      </c>
      <c r="M192" s="28" t="s">
        <v>112</v>
      </c>
      <c r="N192" s="28"/>
      <c r="O192" s="27"/>
      <c r="P192" s="27"/>
      <c r="Q192" s="33">
        <f t="shared" si="17"/>
        <v>0</v>
      </c>
      <c r="R192" s="34">
        <f t="shared" si="16"/>
        <v>73</v>
      </c>
      <c r="S192" s="23"/>
      <c r="T192" s="27"/>
      <c r="U192" s="29"/>
      <c r="V192" s="29"/>
      <c r="W192" s="27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</row>
    <row r="193" spans="1:185" s="30" customFormat="1" ht="15.75" hidden="1" customHeight="1" x14ac:dyDescent="0.2">
      <c r="A193" s="25" t="s">
        <v>1723</v>
      </c>
      <c r="B193" s="41" t="s">
        <v>1954</v>
      </c>
      <c r="C193" s="26" t="s">
        <v>105</v>
      </c>
      <c r="D193" s="24" t="s">
        <v>1827</v>
      </c>
      <c r="E193" s="24" t="s">
        <v>1759</v>
      </c>
      <c r="F193" s="31">
        <v>37621</v>
      </c>
      <c r="G193" s="24" t="s">
        <v>1873</v>
      </c>
      <c r="H193" s="24" t="s">
        <v>606</v>
      </c>
      <c r="I193" s="25">
        <v>7</v>
      </c>
      <c r="J193" s="24" t="s">
        <v>1874</v>
      </c>
      <c r="K193" s="24" t="s">
        <v>1875</v>
      </c>
      <c r="L193" s="27">
        <v>999883936</v>
      </c>
      <c r="M193" s="28" t="s">
        <v>112</v>
      </c>
      <c r="N193" s="28"/>
      <c r="O193" s="27"/>
      <c r="P193" s="27"/>
      <c r="Q193" s="33">
        <f t="shared" si="17"/>
        <v>0</v>
      </c>
      <c r="R193" s="34">
        <f t="shared" si="16"/>
        <v>73</v>
      </c>
      <c r="S193" s="23"/>
      <c r="T193" s="27"/>
      <c r="U193" s="29"/>
      <c r="V193" s="29"/>
      <c r="W193" s="27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</row>
    <row r="194" spans="1:185" s="30" customFormat="1" ht="15.75" hidden="1" customHeight="1" x14ac:dyDescent="0.2">
      <c r="A194" s="25" t="s">
        <v>1723</v>
      </c>
      <c r="B194" s="41" t="s">
        <v>1954</v>
      </c>
      <c r="C194" s="26" t="s">
        <v>105</v>
      </c>
      <c r="D194" s="24" t="s">
        <v>2157</v>
      </c>
      <c r="E194" s="24" t="s">
        <v>731</v>
      </c>
      <c r="F194" s="31"/>
      <c r="G194" s="24" t="s">
        <v>1997</v>
      </c>
      <c r="H194" s="24" t="s">
        <v>116</v>
      </c>
      <c r="I194" s="25">
        <v>2</v>
      </c>
      <c r="J194" s="24" t="s">
        <v>395</v>
      </c>
      <c r="K194" s="24" t="s">
        <v>2158</v>
      </c>
      <c r="L194" s="27">
        <v>999859118</v>
      </c>
      <c r="M194" s="28" t="s">
        <v>112</v>
      </c>
      <c r="N194" s="28"/>
      <c r="O194" s="27"/>
      <c r="P194" s="27"/>
      <c r="Q194" s="33">
        <f t="shared" si="17"/>
        <v>0</v>
      </c>
      <c r="R194" s="34">
        <f t="shared" si="16"/>
        <v>73</v>
      </c>
      <c r="S194" s="23"/>
      <c r="T194" s="27"/>
      <c r="U194" s="29"/>
      <c r="V194" s="29"/>
      <c r="W194" s="27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</row>
    <row r="195" spans="1:185" s="30" customFormat="1" ht="15.75" hidden="1" customHeight="1" x14ac:dyDescent="0.2">
      <c r="A195" s="25" t="s">
        <v>1723</v>
      </c>
      <c r="B195" s="41" t="s">
        <v>1954</v>
      </c>
      <c r="C195" s="26" t="s">
        <v>105</v>
      </c>
      <c r="D195" s="24" t="s">
        <v>1801</v>
      </c>
      <c r="E195" s="24" t="s">
        <v>731</v>
      </c>
      <c r="F195" s="31"/>
      <c r="G195" s="24" t="s">
        <v>1299</v>
      </c>
      <c r="H195" s="24" t="s">
        <v>606</v>
      </c>
      <c r="I195" s="25">
        <v>7</v>
      </c>
      <c r="J195" s="24" t="s">
        <v>1300</v>
      </c>
      <c r="K195" s="24" t="s">
        <v>1301</v>
      </c>
      <c r="L195" s="27">
        <v>999879888</v>
      </c>
      <c r="M195" s="28" t="s">
        <v>112</v>
      </c>
      <c r="N195" s="28"/>
      <c r="O195" s="27"/>
      <c r="P195" s="27"/>
      <c r="Q195" s="33">
        <f t="shared" si="17"/>
        <v>0</v>
      </c>
      <c r="R195" s="34">
        <f t="shared" si="16"/>
        <v>73</v>
      </c>
      <c r="S195" s="23"/>
      <c r="T195" s="27"/>
      <c r="U195" s="29"/>
      <c r="V195" s="29"/>
      <c r="W195" s="27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</row>
    <row r="196" spans="1:185" s="30" customFormat="1" ht="15.75" hidden="1" customHeight="1" x14ac:dyDescent="0.2">
      <c r="A196" s="25" t="s">
        <v>1723</v>
      </c>
      <c r="B196" s="41" t="s">
        <v>1954</v>
      </c>
      <c r="C196" s="26" t="s">
        <v>105</v>
      </c>
      <c r="D196" s="24" t="s">
        <v>2159</v>
      </c>
      <c r="E196" s="24" t="s">
        <v>2160</v>
      </c>
      <c r="F196" s="31">
        <v>37169</v>
      </c>
      <c r="G196" s="24" t="s">
        <v>2161</v>
      </c>
      <c r="H196" s="24" t="s">
        <v>1122</v>
      </c>
      <c r="I196" s="25">
        <v>5</v>
      </c>
      <c r="J196" s="24" t="s">
        <v>2162</v>
      </c>
      <c r="K196" s="24" t="s">
        <v>2163</v>
      </c>
      <c r="L196" s="27">
        <v>999892657</v>
      </c>
      <c r="M196" s="28" t="s">
        <v>112</v>
      </c>
      <c r="N196" s="28"/>
      <c r="O196" s="27"/>
      <c r="P196" s="27"/>
      <c r="Q196" s="33">
        <f t="shared" si="17"/>
        <v>0</v>
      </c>
      <c r="R196" s="34">
        <f t="shared" si="16"/>
        <v>73</v>
      </c>
      <c r="S196" s="23"/>
      <c r="T196" s="27"/>
      <c r="U196" s="29"/>
      <c r="V196" s="29"/>
      <c r="W196" s="27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</row>
    <row r="197" spans="1:185" s="30" customFormat="1" ht="15.75" hidden="1" customHeight="1" x14ac:dyDescent="0.2">
      <c r="A197" s="25" t="s">
        <v>1723</v>
      </c>
      <c r="B197" s="41" t="s">
        <v>1954</v>
      </c>
      <c r="C197" s="26" t="s">
        <v>105</v>
      </c>
      <c r="D197" s="24" t="s">
        <v>1821</v>
      </c>
      <c r="E197" s="24" t="s">
        <v>1822</v>
      </c>
      <c r="F197" s="31"/>
      <c r="G197" s="24" t="s">
        <v>1823</v>
      </c>
      <c r="H197" s="24" t="s">
        <v>139</v>
      </c>
      <c r="I197" s="25">
        <v>8</v>
      </c>
      <c r="J197" s="24" t="s">
        <v>901</v>
      </c>
      <c r="K197" s="24" t="s">
        <v>1104</v>
      </c>
      <c r="L197" s="27">
        <v>999775447</v>
      </c>
      <c r="M197" s="28" t="s">
        <v>112</v>
      </c>
      <c r="N197" s="28"/>
      <c r="O197" s="27"/>
      <c r="P197" s="27"/>
      <c r="Q197" s="33">
        <f t="shared" si="17"/>
        <v>0</v>
      </c>
      <c r="R197" s="34">
        <f t="shared" si="16"/>
        <v>73</v>
      </c>
      <c r="S197" s="23"/>
      <c r="T197" s="27"/>
      <c r="U197" s="29"/>
      <c r="V197" s="29"/>
      <c r="W197" s="27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</row>
    <row r="198" spans="1:185" s="30" customFormat="1" ht="15.75" hidden="1" customHeight="1" x14ac:dyDescent="0.2">
      <c r="A198" s="25" t="s">
        <v>1723</v>
      </c>
      <c r="B198" s="41" t="s">
        <v>1954</v>
      </c>
      <c r="C198" s="26" t="s">
        <v>105</v>
      </c>
      <c r="D198" s="24" t="s">
        <v>680</v>
      </c>
      <c r="E198" s="24" t="s">
        <v>2164</v>
      </c>
      <c r="F198" s="31"/>
      <c r="G198" s="24" t="s">
        <v>1450</v>
      </c>
      <c r="H198" s="24" t="s">
        <v>275</v>
      </c>
      <c r="I198" s="25">
        <v>3</v>
      </c>
      <c r="J198" s="24" t="s">
        <v>2148</v>
      </c>
      <c r="K198" s="24" t="s">
        <v>2149</v>
      </c>
      <c r="L198" s="27">
        <v>999871543</v>
      </c>
      <c r="M198" s="28" t="s">
        <v>112</v>
      </c>
      <c r="N198" s="28"/>
      <c r="O198" s="27"/>
      <c r="P198" s="27"/>
      <c r="Q198" s="33">
        <f t="shared" si="17"/>
        <v>0</v>
      </c>
      <c r="R198" s="34">
        <f t="shared" si="16"/>
        <v>73</v>
      </c>
      <c r="S198" s="23"/>
      <c r="T198" s="27"/>
      <c r="U198" s="29"/>
      <c r="V198" s="29"/>
      <c r="W198" s="27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</row>
    <row r="199" spans="1:185" s="30" customFormat="1" ht="15.75" hidden="1" customHeight="1" x14ac:dyDescent="0.2">
      <c r="A199" s="25" t="s">
        <v>1723</v>
      </c>
      <c r="B199" s="41" t="s">
        <v>1954</v>
      </c>
      <c r="C199" s="26" t="s">
        <v>105</v>
      </c>
      <c r="D199" s="24" t="s">
        <v>2165</v>
      </c>
      <c r="E199" s="24" t="s">
        <v>160</v>
      </c>
      <c r="F199" s="31"/>
      <c r="G199" s="24" t="s">
        <v>2005</v>
      </c>
      <c r="H199" s="24" t="s">
        <v>426</v>
      </c>
      <c r="I199" s="25">
        <v>7</v>
      </c>
      <c r="J199" s="24" t="s">
        <v>934</v>
      </c>
      <c r="K199" s="24" t="s">
        <v>935</v>
      </c>
      <c r="L199" s="27">
        <v>999901962</v>
      </c>
      <c r="M199" s="28" t="s">
        <v>112</v>
      </c>
      <c r="N199" s="28"/>
      <c r="O199" s="27"/>
      <c r="P199" s="27"/>
      <c r="Q199" s="33">
        <f t="shared" si="17"/>
        <v>0</v>
      </c>
      <c r="R199" s="34">
        <f t="shared" si="16"/>
        <v>73</v>
      </c>
      <c r="S199" s="23"/>
      <c r="T199" s="27"/>
      <c r="U199" s="29"/>
      <c r="V199" s="29"/>
      <c r="W199" s="27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</row>
    <row r="200" spans="1:185" s="30" customFormat="1" ht="15.75" hidden="1" customHeight="1" x14ac:dyDescent="0.2">
      <c r="A200" s="25" t="s">
        <v>1723</v>
      </c>
      <c r="B200" s="41" t="s">
        <v>1954</v>
      </c>
      <c r="C200" s="26" t="s">
        <v>105</v>
      </c>
      <c r="D200" s="24" t="s">
        <v>2166</v>
      </c>
      <c r="E200" s="24" t="s">
        <v>1034</v>
      </c>
      <c r="F200" s="31"/>
      <c r="G200" s="24" t="s">
        <v>871</v>
      </c>
      <c r="H200" s="24" t="s">
        <v>606</v>
      </c>
      <c r="I200" s="25">
        <v>7</v>
      </c>
      <c r="J200" s="24" t="s">
        <v>1338</v>
      </c>
      <c r="K200" s="24" t="s">
        <v>1339</v>
      </c>
      <c r="L200" s="27">
        <v>999850141</v>
      </c>
      <c r="M200" s="28" t="s">
        <v>112</v>
      </c>
      <c r="N200" s="28"/>
      <c r="O200" s="27"/>
      <c r="P200" s="27"/>
      <c r="Q200" s="33">
        <f t="shared" si="17"/>
        <v>0</v>
      </c>
      <c r="R200" s="34">
        <f t="shared" si="16"/>
        <v>73</v>
      </c>
      <c r="S200" s="23"/>
      <c r="T200" s="27"/>
      <c r="U200" s="29"/>
      <c r="V200" s="29"/>
      <c r="W200" s="27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</row>
    <row r="201" spans="1:185" s="30" customFormat="1" ht="15.75" hidden="1" customHeight="1" x14ac:dyDescent="0.2">
      <c r="A201" s="25" t="s">
        <v>1723</v>
      </c>
      <c r="B201" s="41" t="s">
        <v>1954</v>
      </c>
      <c r="C201" s="26" t="s">
        <v>105</v>
      </c>
      <c r="D201" s="24" t="s">
        <v>1886</v>
      </c>
      <c r="E201" s="24" t="s">
        <v>1034</v>
      </c>
      <c r="F201" s="31">
        <v>37362</v>
      </c>
      <c r="G201" s="24" t="s">
        <v>672</v>
      </c>
      <c r="H201" s="24" t="s">
        <v>116</v>
      </c>
      <c r="I201" s="25">
        <v>2</v>
      </c>
      <c r="J201" s="24" t="s">
        <v>1021</v>
      </c>
      <c r="K201" s="24" t="s">
        <v>2167</v>
      </c>
      <c r="L201" s="27">
        <v>999875536</v>
      </c>
      <c r="M201" s="28" t="s">
        <v>112</v>
      </c>
      <c r="N201" s="28"/>
      <c r="O201" s="27"/>
      <c r="P201" s="27"/>
      <c r="Q201" s="33">
        <f t="shared" si="17"/>
        <v>0</v>
      </c>
      <c r="R201" s="34">
        <f t="shared" si="16"/>
        <v>73</v>
      </c>
      <c r="S201" s="23"/>
      <c r="T201" s="27"/>
      <c r="U201" s="29"/>
      <c r="V201" s="29"/>
      <c r="W201" s="27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</row>
    <row r="202" spans="1:185" s="30" customFormat="1" ht="15.75" hidden="1" customHeight="1" x14ac:dyDescent="0.2">
      <c r="A202" s="25" t="s">
        <v>1723</v>
      </c>
      <c r="B202" s="41" t="s">
        <v>1954</v>
      </c>
      <c r="C202" s="26" t="s">
        <v>105</v>
      </c>
      <c r="D202" s="24" t="s">
        <v>2168</v>
      </c>
      <c r="E202" s="24" t="s">
        <v>1034</v>
      </c>
      <c r="F202" s="31"/>
      <c r="G202" s="24" t="s">
        <v>372</v>
      </c>
      <c r="H202" s="24" t="s">
        <v>116</v>
      </c>
      <c r="I202" s="25">
        <v>2</v>
      </c>
      <c r="J202" s="24" t="s">
        <v>395</v>
      </c>
      <c r="K202" s="24"/>
      <c r="L202" s="27">
        <v>999827161</v>
      </c>
      <c r="M202" s="28" t="s">
        <v>112</v>
      </c>
      <c r="N202" s="28"/>
      <c r="O202" s="27"/>
      <c r="P202" s="27"/>
      <c r="Q202" s="33">
        <f t="shared" si="17"/>
        <v>0</v>
      </c>
      <c r="R202" s="34">
        <f t="shared" si="16"/>
        <v>73</v>
      </c>
      <c r="S202" s="23"/>
      <c r="T202" s="27"/>
      <c r="U202" s="29"/>
      <c r="V202" s="29"/>
      <c r="W202" s="27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</row>
    <row r="203" spans="1:185" s="30" customFormat="1" ht="15.75" hidden="1" customHeight="1" x14ac:dyDescent="0.2">
      <c r="A203" s="25" t="s">
        <v>1723</v>
      </c>
      <c r="B203" s="41" t="s">
        <v>1954</v>
      </c>
      <c r="C203" s="26" t="s">
        <v>105</v>
      </c>
      <c r="D203" s="24" t="s">
        <v>1887</v>
      </c>
      <c r="E203" s="24" t="s">
        <v>1391</v>
      </c>
      <c r="F203" s="31">
        <v>37511</v>
      </c>
      <c r="G203" s="24" t="s">
        <v>1299</v>
      </c>
      <c r="H203" s="24" t="s">
        <v>606</v>
      </c>
      <c r="I203" s="25">
        <v>7</v>
      </c>
      <c r="J203" s="24" t="s">
        <v>1300</v>
      </c>
      <c r="K203" s="24" t="s">
        <v>1888</v>
      </c>
      <c r="L203" s="27">
        <v>999902642</v>
      </c>
      <c r="M203" s="28" t="s">
        <v>112</v>
      </c>
      <c r="N203" s="28"/>
      <c r="O203" s="27"/>
      <c r="P203" s="27"/>
      <c r="Q203" s="33">
        <f t="shared" si="17"/>
        <v>0</v>
      </c>
      <c r="R203" s="34">
        <f t="shared" si="16"/>
        <v>73</v>
      </c>
      <c r="S203" s="23"/>
      <c r="T203" s="27"/>
      <c r="U203" s="29"/>
      <c r="V203" s="29"/>
      <c r="W203" s="27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</row>
    <row r="204" spans="1:185" s="30" customFormat="1" ht="15.75" hidden="1" customHeight="1" x14ac:dyDescent="0.2">
      <c r="A204" s="25" t="s">
        <v>1723</v>
      </c>
      <c r="B204" s="41" t="s">
        <v>1954</v>
      </c>
      <c r="C204" s="26" t="s">
        <v>105</v>
      </c>
      <c r="D204" s="24" t="s">
        <v>2169</v>
      </c>
      <c r="E204" s="24" t="s">
        <v>2170</v>
      </c>
      <c r="F204" s="31"/>
      <c r="G204" s="24" t="s">
        <v>2028</v>
      </c>
      <c r="H204" s="24" t="s">
        <v>606</v>
      </c>
      <c r="I204" s="25">
        <v>7</v>
      </c>
      <c r="J204" s="24" t="s">
        <v>1338</v>
      </c>
      <c r="K204" s="24" t="s">
        <v>1339</v>
      </c>
      <c r="L204" s="27">
        <v>999733147</v>
      </c>
      <c r="M204" s="28" t="s">
        <v>112</v>
      </c>
      <c r="N204" s="28"/>
      <c r="O204" s="27"/>
      <c r="P204" s="27"/>
      <c r="Q204" s="33">
        <f t="shared" si="17"/>
        <v>0</v>
      </c>
      <c r="R204" s="34">
        <f t="shared" si="16"/>
        <v>73</v>
      </c>
      <c r="S204" s="23"/>
      <c r="T204" s="27"/>
      <c r="U204" s="29"/>
      <c r="V204" s="29"/>
      <c r="W204" s="27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</row>
    <row r="205" spans="1:185" s="30" customFormat="1" ht="15.75" hidden="1" customHeight="1" x14ac:dyDescent="0.2">
      <c r="A205" s="25" t="s">
        <v>1723</v>
      </c>
      <c r="B205" s="41" t="s">
        <v>1954</v>
      </c>
      <c r="C205" s="26" t="s">
        <v>105</v>
      </c>
      <c r="D205" s="24" t="s">
        <v>2171</v>
      </c>
      <c r="E205" s="24" t="s">
        <v>2172</v>
      </c>
      <c r="F205" s="31">
        <v>37597</v>
      </c>
      <c r="G205" s="24" t="s">
        <v>1688</v>
      </c>
      <c r="H205" s="24" t="s">
        <v>122</v>
      </c>
      <c r="I205" s="25">
        <v>4</v>
      </c>
      <c r="J205" s="24" t="s">
        <v>151</v>
      </c>
      <c r="K205" s="24" t="s">
        <v>2173</v>
      </c>
      <c r="L205" s="27">
        <v>999821811</v>
      </c>
      <c r="M205" s="28" t="s">
        <v>112</v>
      </c>
      <c r="N205" s="28"/>
      <c r="O205" s="27"/>
      <c r="P205" s="27"/>
      <c r="Q205" s="33">
        <f t="shared" si="17"/>
        <v>0</v>
      </c>
      <c r="R205" s="34">
        <f t="shared" si="16"/>
        <v>73</v>
      </c>
      <c r="S205" s="23"/>
      <c r="T205" s="27"/>
      <c r="U205" s="29"/>
      <c r="V205" s="29"/>
      <c r="W205" s="27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</row>
    <row r="206" spans="1:185" s="30" customFormat="1" ht="15.75" hidden="1" customHeight="1" x14ac:dyDescent="0.2">
      <c r="A206" s="25" t="s">
        <v>1723</v>
      </c>
      <c r="B206" s="41" t="s">
        <v>1954</v>
      </c>
      <c r="C206" s="26" t="s">
        <v>105</v>
      </c>
      <c r="D206" s="24" t="s">
        <v>2174</v>
      </c>
      <c r="E206" s="24" t="s">
        <v>2175</v>
      </c>
      <c r="F206" s="31"/>
      <c r="G206" s="24" t="s">
        <v>2176</v>
      </c>
      <c r="H206" s="24" t="s">
        <v>247</v>
      </c>
      <c r="I206" s="25">
        <v>1</v>
      </c>
      <c r="J206" s="24" t="s">
        <v>602</v>
      </c>
      <c r="K206" s="24"/>
      <c r="L206" s="27">
        <v>999898349</v>
      </c>
      <c r="M206" s="28" t="s">
        <v>112</v>
      </c>
      <c r="N206" s="28"/>
      <c r="O206" s="27"/>
      <c r="P206" s="27"/>
      <c r="Q206" s="33">
        <f t="shared" si="17"/>
        <v>0</v>
      </c>
      <c r="R206" s="34">
        <f t="shared" si="16"/>
        <v>73</v>
      </c>
      <c r="S206" s="23"/>
      <c r="T206" s="27"/>
      <c r="U206" s="29"/>
      <c r="V206" s="29"/>
      <c r="W206" s="27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</row>
    <row r="207" spans="1:185" s="30" customFormat="1" ht="15.75" hidden="1" customHeight="1" x14ac:dyDescent="0.2">
      <c r="A207" s="25" t="s">
        <v>1723</v>
      </c>
      <c r="B207" s="41" t="s">
        <v>1954</v>
      </c>
      <c r="C207" s="26" t="s">
        <v>105</v>
      </c>
      <c r="D207" s="24" t="s">
        <v>2177</v>
      </c>
      <c r="E207" s="24" t="s">
        <v>2178</v>
      </c>
      <c r="F207" s="31"/>
      <c r="G207" s="24" t="s">
        <v>296</v>
      </c>
      <c r="H207" s="24" t="s">
        <v>139</v>
      </c>
      <c r="I207" s="25">
        <v>8</v>
      </c>
      <c r="J207" s="24" t="s">
        <v>857</v>
      </c>
      <c r="K207" s="24" t="s">
        <v>1055</v>
      </c>
      <c r="L207" s="27">
        <v>999776752</v>
      </c>
      <c r="M207" s="28" t="s">
        <v>112</v>
      </c>
      <c r="N207" s="28"/>
      <c r="O207" s="27"/>
      <c r="P207" s="27"/>
      <c r="Q207" s="33">
        <f t="shared" si="17"/>
        <v>0</v>
      </c>
      <c r="R207" s="34">
        <f t="shared" si="16"/>
        <v>73</v>
      </c>
      <c r="S207" s="23"/>
      <c r="T207" s="27"/>
      <c r="U207" s="29"/>
      <c r="V207" s="29"/>
      <c r="W207" s="27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</row>
    <row r="208" spans="1:185" s="30" customFormat="1" ht="15.75" hidden="1" customHeight="1" x14ac:dyDescent="0.2">
      <c r="A208" s="25" t="s">
        <v>1723</v>
      </c>
      <c r="B208" s="41" t="s">
        <v>1954</v>
      </c>
      <c r="C208" s="26" t="s">
        <v>105</v>
      </c>
      <c r="D208" s="24" t="s">
        <v>2179</v>
      </c>
      <c r="E208" s="24" t="s">
        <v>2180</v>
      </c>
      <c r="F208" s="31"/>
      <c r="G208" s="24" t="s">
        <v>420</v>
      </c>
      <c r="H208" s="24" t="s">
        <v>258</v>
      </c>
      <c r="I208" s="25">
        <v>5</v>
      </c>
      <c r="J208" s="24" t="s">
        <v>421</v>
      </c>
      <c r="K208" s="24" t="s">
        <v>2181</v>
      </c>
      <c r="L208" s="27">
        <v>999874957</v>
      </c>
      <c r="M208" s="28" t="s">
        <v>112</v>
      </c>
      <c r="N208" s="28"/>
      <c r="O208" s="27"/>
      <c r="P208" s="27"/>
      <c r="Q208" s="33">
        <f t="shared" si="17"/>
        <v>0</v>
      </c>
      <c r="R208" s="34">
        <f t="shared" si="16"/>
        <v>73</v>
      </c>
      <c r="S208" s="23"/>
      <c r="T208" s="27"/>
      <c r="U208" s="29"/>
      <c r="V208" s="29"/>
      <c r="W208" s="27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</row>
    <row r="209" spans="1:185" s="30" customFormat="1" ht="15.75" hidden="1" customHeight="1" x14ac:dyDescent="0.2">
      <c r="A209" s="25" t="s">
        <v>1723</v>
      </c>
      <c r="B209" s="41" t="s">
        <v>1954</v>
      </c>
      <c r="C209" s="26" t="s">
        <v>105</v>
      </c>
      <c r="D209" s="24" t="s">
        <v>2182</v>
      </c>
      <c r="E209" s="24" t="s">
        <v>2183</v>
      </c>
      <c r="F209" s="31"/>
      <c r="G209" s="24" t="s">
        <v>2184</v>
      </c>
      <c r="H209" s="24" t="s">
        <v>116</v>
      </c>
      <c r="I209" s="25">
        <v>2</v>
      </c>
      <c r="J209" s="24" t="s">
        <v>395</v>
      </c>
      <c r="K209" s="24" t="s">
        <v>770</v>
      </c>
      <c r="L209" s="27">
        <v>999887986</v>
      </c>
      <c r="M209" s="28" t="s">
        <v>112</v>
      </c>
      <c r="N209" s="28"/>
      <c r="O209" s="27"/>
      <c r="P209" s="27"/>
      <c r="Q209" s="33">
        <f t="shared" si="17"/>
        <v>0</v>
      </c>
      <c r="R209" s="34">
        <f t="shared" si="16"/>
        <v>73</v>
      </c>
      <c r="S209" s="23"/>
      <c r="T209" s="27"/>
      <c r="U209" s="29"/>
      <c r="V209" s="29"/>
      <c r="W209" s="27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</row>
    <row r="210" spans="1:185" s="30" customFormat="1" ht="15.75" hidden="1" customHeight="1" x14ac:dyDescent="0.2">
      <c r="A210" s="25" t="s">
        <v>1723</v>
      </c>
      <c r="B210" s="41" t="s">
        <v>1954</v>
      </c>
      <c r="C210" s="26" t="s">
        <v>105</v>
      </c>
      <c r="D210" s="24" t="s">
        <v>2185</v>
      </c>
      <c r="E210" s="24" t="s">
        <v>336</v>
      </c>
      <c r="F210" s="31">
        <v>37436</v>
      </c>
      <c r="G210" s="24" t="s">
        <v>1331</v>
      </c>
      <c r="H210" s="24" t="s">
        <v>247</v>
      </c>
      <c r="I210" s="25">
        <v>1</v>
      </c>
      <c r="J210" s="24" t="s">
        <v>1053</v>
      </c>
      <c r="K210" s="24" t="s">
        <v>1054</v>
      </c>
      <c r="L210" s="27">
        <v>999879970</v>
      </c>
      <c r="M210" s="28" t="s">
        <v>112</v>
      </c>
      <c r="N210" s="28"/>
      <c r="O210" s="27"/>
      <c r="P210" s="27"/>
      <c r="Q210" s="33">
        <f t="shared" si="17"/>
        <v>0</v>
      </c>
      <c r="R210" s="34">
        <f t="shared" si="16"/>
        <v>73</v>
      </c>
      <c r="S210" s="23"/>
      <c r="T210" s="27"/>
      <c r="U210" s="29"/>
      <c r="V210" s="29"/>
      <c r="W210" s="27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</row>
    <row r="211" spans="1:185" s="30" customFormat="1" ht="15.75" hidden="1" customHeight="1" x14ac:dyDescent="0.2">
      <c r="A211" s="25" t="s">
        <v>1723</v>
      </c>
      <c r="B211" s="41" t="s">
        <v>1954</v>
      </c>
      <c r="C211" s="26" t="s">
        <v>105</v>
      </c>
      <c r="D211" s="24" t="s">
        <v>2186</v>
      </c>
      <c r="E211" s="24" t="s">
        <v>1317</v>
      </c>
      <c r="F211" s="31"/>
      <c r="G211" s="24" t="s">
        <v>2187</v>
      </c>
      <c r="H211" s="24" t="s">
        <v>269</v>
      </c>
      <c r="I211" s="25">
        <v>3</v>
      </c>
      <c r="J211" s="24" t="s">
        <v>2188</v>
      </c>
      <c r="K211" s="24" t="s">
        <v>2189</v>
      </c>
      <c r="L211" s="27">
        <v>999788882</v>
      </c>
      <c r="M211" s="28" t="s">
        <v>112</v>
      </c>
      <c r="N211" s="28"/>
      <c r="O211" s="27"/>
      <c r="P211" s="27"/>
      <c r="Q211" s="33">
        <f t="shared" si="17"/>
        <v>0</v>
      </c>
      <c r="R211" s="34">
        <f t="shared" si="16"/>
        <v>73</v>
      </c>
      <c r="S211" s="23"/>
      <c r="T211" s="27"/>
      <c r="U211" s="29"/>
      <c r="V211" s="29"/>
      <c r="W211" s="27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</row>
    <row r="212" spans="1:185" s="30" customFormat="1" ht="15.75" hidden="1" customHeight="1" x14ac:dyDescent="0.2">
      <c r="A212" s="25" t="s">
        <v>1723</v>
      </c>
      <c r="B212" s="41" t="s">
        <v>1954</v>
      </c>
      <c r="C212" s="26" t="s">
        <v>105</v>
      </c>
      <c r="D212" s="24" t="s">
        <v>2190</v>
      </c>
      <c r="E212" s="24" t="s">
        <v>2191</v>
      </c>
      <c r="F212" s="31"/>
      <c r="G212" s="24" t="s">
        <v>1127</v>
      </c>
      <c r="H212" s="24" t="s">
        <v>258</v>
      </c>
      <c r="I212" s="25">
        <v>5</v>
      </c>
      <c r="J212" s="24" t="s">
        <v>1915</v>
      </c>
      <c r="K212" s="24" t="s">
        <v>1916</v>
      </c>
      <c r="L212" s="27">
        <v>999702039</v>
      </c>
      <c r="M212" s="28" t="s">
        <v>112</v>
      </c>
      <c r="N212" s="28" t="b">
        <v>1</v>
      </c>
      <c r="O212" s="27"/>
      <c r="P212" s="27"/>
      <c r="Q212" s="33">
        <f t="shared" si="17"/>
        <v>0</v>
      </c>
      <c r="R212" s="34">
        <f t="shared" si="16"/>
        <v>73</v>
      </c>
      <c r="S212" s="23"/>
      <c r="T212" s="27"/>
      <c r="U212" s="29"/>
      <c r="V212" s="29"/>
      <c r="W212" s="27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</row>
    <row r="213" spans="1:185" s="30" customFormat="1" ht="15.75" hidden="1" customHeight="1" x14ac:dyDescent="0.2">
      <c r="A213" s="25" t="s">
        <v>1723</v>
      </c>
      <c r="B213" s="41" t="s">
        <v>1954</v>
      </c>
      <c r="C213" s="26" t="s">
        <v>105</v>
      </c>
      <c r="D213" s="24" t="s">
        <v>482</v>
      </c>
      <c r="E213" s="24" t="s">
        <v>2192</v>
      </c>
      <c r="F213" s="31"/>
      <c r="G213" s="24" t="s">
        <v>309</v>
      </c>
      <c r="H213" s="24" t="s">
        <v>310</v>
      </c>
      <c r="I213" s="25">
        <v>5</v>
      </c>
      <c r="J213" s="24" t="s">
        <v>2119</v>
      </c>
      <c r="K213" s="24" t="s">
        <v>2120</v>
      </c>
      <c r="L213" s="27">
        <v>999793545</v>
      </c>
      <c r="M213" s="28" t="s">
        <v>112</v>
      </c>
      <c r="N213" s="28"/>
      <c r="O213" s="27"/>
      <c r="P213" s="27"/>
      <c r="Q213" s="33">
        <f t="shared" si="17"/>
        <v>0</v>
      </c>
      <c r="R213" s="34">
        <f t="shared" si="16"/>
        <v>73</v>
      </c>
      <c r="S213" s="23"/>
      <c r="T213" s="27"/>
      <c r="U213" s="29"/>
      <c r="V213" s="29"/>
      <c r="W213" s="27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</row>
    <row r="214" spans="1:185" s="30" customFormat="1" ht="15.75" hidden="1" customHeight="1" x14ac:dyDescent="0.2">
      <c r="A214" s="25" t="s">
        <v>1723</v>
      </c>
      <c r="B214" s="41" t="s">
        <v>1954</v>
      </c>
      <c r="C214" s="26" t="s">
        <v>105</v>
      </c>
      <c r="D214" s="24" t="s">
        <v>2193</v>
      </c>
      <c r="E214" s="24" t="s">
        <v>2194</v>
      </c>
      <c r="F214" s="31"/>
      <c r="G214" s="24" t="s">
        <v>2195</v>
      </c>
      <c r="H214" s="24" t="s">
        <v>275</v>
      </c>
      <c r="I214" s="25">
        <v>3</v>
      </c>
      <c r="J214" s="24" t="s">
        <v>412</v>
      </c>
      <c r="K214" s="24" t="s">
        <v>2196</v>
      </c>
      <c r="L214" s="27">
        <v>999879659</v>
      </c>
      <c r="M214" s="28" t="s">
        <v>112</v>
      </c>
      <c r="N214" s="28"/>
      <c r="O214" s="27"/>
      <c r="P214" s="27"/>
      <c r="Q214" s="33">
        <f t="shared" si="17"/>
        <v>0</v>
      </c>
      <c r="R214" s="34">
        <f t="shared" si="16"/>
        <v>73</v>
      </c>
      <c r="S214" s="23"/>
      <c r="T214" s="27"/>
      <c r="U214" s="29"/>
      <c r="V214" s="29"/>
      <c r="W214" s="27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</row>
    <row r="215" spans="1:185" s="30" customFormat="1" ht="15.75" hidden="1" customHeight="1" x14ac:dyDescent="0.2">
      <c r="A215" s="25" t="s">
        <v>1723</v>
      </c>
      <c r="B215" s="41" t="s">
        <v>1954</v>
      </c>
      <c r="C215" s="26" t="s">
        <v>105</v>
      </c>
      <c r="D215" s="24" t="s">
        <v>1795</v>
      </c>
      <c r="E215" s="24" t="s">
        <v>1326</v>
      </c>
      <c r="F215" s="31"/>
      <c r="G215" s="24" t="s">
        <v>155</v>
      </c>
      <c r="H215" s="24" t="s">
        <v>156</v>
      </c>
      <c r="I215" s="25">
        <v>6</v>
      </c>
      <c r="J215" s="24" t="s">
        <v>469</v>
      </c>
      <c r="K215" s="24" t="s">
        <v>2197</v>
      </c>
      <c r="L215" s="27">
        <v>999829615</v>
      </c>
      <c r="M215" s="28" t="s">
        <v>112</v>
      </c>
      <c r="N215" s="28"/>
      <c r="O215" s="27"/>
      <c r="P215" s="27"/>
      <c r="Q215" s="33">
        <f t="shared" si="17"/>
        <v>0</v>
      </c>
      <c r="R215" s="34">
        <f t="shared" si="16"/>
        <v>73</v>
      </c>
      <c r="S215" s="23"/>
      <c r="T215" s="27"/>
      <c r="U215" s="29"/>
      <c r="V215" s="29"/>
      <c r="W215" s="27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</row>
    <row r="216" spans="1:185" s="30" customFormat="1" ht="15.75" hidden="1" customHeight="1" x14ac:dyDescent="0.2">
      <c r="A216" s="25" t="s">
        <v>1723</v>
      </c>
      <c r="B216" s="41" t="s">
        <v>1954</v>
      </c>
      <c r="C216" s="26" t="s">
        <v>105</v>
      </c>
      <c r="D216" s="24" t="s">
        <v>2198</v>
      </c>
      <c r="E216" s="24" t="s">
        <v>1326</v>
      </c>
      <c r="F216" s="31">
        <v>37303</v>
      </c>
      <c r="G216" s="24" t="s">
        <v>1726</v>
      </c>
      <c r="H216" s="24" t="s">
        <v>275</v>
      </c>
      <c r="I216" s="25">
        <v>3</v>
      </c>
      <c r="J216" s="24" t="s">
        <v>2109</v>
      </c>
      <c r="K216" s="24" t="s">
        <v>2110</v>
      </c>
      <c r="L216" s="27">
        <v>999796648</v>
      </c>
      <c r="M216" s="28" t="s">
        <v>112</v>
      </c>
      <c r="N216" s="28"/>
      <c r="O216" s="27"/>
      <c r="P216" s="27"/>
      <c r="Q216" s="33">
        <f t="shared" si="17"/>
        <v>0</v>
      </c>
      <c r="R216" s="34">
        <f t="shared" si="16"/>
        <v>73</v>
      </c>
      <c r="S216" s="23"/>
      <c r="T216" s="27"/>
      <c r="U216" s="29"/>
      <c r="V216" s="29"/>
      <c r="W216" s="27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</row>
    <row r="217" spans="1:185" s="30" customFormat="1" ht="15.75" hidden="1" customHeight="1" x14ac:dyDescent="0.2">
      <c r="A217" s="25" t="s">
        <v>1723</v>
      </c>
      <c r="B217" s="41" t="s">
        <v>1954</v>
      </c>
      <c r="C217" s="26" t="s">
        <v>105</v>
      </c>
      <c r="D217" s="24" t="s">
        <v>2193</v>
      </c>
      <c r="E217" s="24" t="s">
        <v>2199</v>
      </c>
      <c r="F217" s="31"/>
      <c r="G217" s="24" t="s">
        <v>1516</v>
      </c>
      <c r="H217" s="24" t="s">
        <v>139</v>
      </c>
      <c r="I217" s="25">
        <v>8</v>
      </c>
      <c r="J217" s="24" t="s">
        <v>1517</v>
      </c>
      <c r="K217" s="24" t="s">
        <v>1518</v>
      </c>
      <c r="L217" s="27">
        <v>999797541</v>
      </c>
      <c r="M217" s="28" t="s">
        <v>112</v>
      </c>
      <c r="N217" s="28"/>
      <c r="O217" s="27"/>
      <c r="P217" s="27"/>
      <c r="Q217" s="33">
        <f t="shared" si="17"/>
        <v>0</v>
      </c>
      <c r="R217" s="34">
        <f t="shared" si="16"/>
        <v>73</v>
      </c>
      <c r="S217" s="23"/>
      <c r="T217" s="27"/>
      <c r="U217" s="29"/>
      <c r="V217" s="29"/>
      <c r="W217" s="27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</row>
    <row r="218" spans="1:185" s="30" customFormat="1" ht="15.75" hidden="1" customHeight="1" x14ac:dyDescent="0.2">
      <c r="A218" s="25" t="s">
        <v>1723</v>
      </c>
      <c r="B218" s="41" t="s">
        <v>1954</v>
      </c>
      <c r="C218" s="26" t="s">
        <v>105</v>
      </c>
      <c r="D218" s="24" t="s">
        <v>2200</v>
      </c>
      <c r="E218" s="24" t="s">
        <v>2199</v>
      </c>
      <c r="F218" s="31"/>
      <c r="G218" s="24" t="s">
        <v>2201</v>
      </c>
      <c r="H218" s="24" t="s">
        <v>275</v>
      </c>
      <c r="I218" s="25">
        <v>3</v>
      </c>
      <c r="J218" s="24" t="s">
        <v>2202</v>
      </c>
      <c r="K218" s="24" t="s">
        <v>2203</v>
      </c>
      <c r="L218" s="27">
        <v>999879604</v>
      </c>
      <c r="M218" s="28" t="s">
        <v>112</v>
      </c>
      <c r="N218" s="28"/>
      <c r="O218" s="27"/>
      <c r="P218" s="27"/>
      <c r="Q218" s="33">
        <f t="shared" si="17"/>
        <v>0</v>
      </c>
      <c r="R218" s="34">
        <f t="shared" ref="R218:R244" si="18">RANK(Q218,$Q$89:$Q$244)</f>
        <v>73</v>
      </c>
      <c r="S218" s="23"/>
      <c r="T218" s="27"/>
      <c r="U218" s="29"/>
      <c r="V218" s="29"/>
      <c r="W218" s="27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</row>
    <row r="219" spans="1:185" s="30" customFormat="1" ht="15.75" hidden="1" customHeight="1" x14ac:dyDescent="0.2">
      <c r="A219" s="25" t="s">
        <v>1723</v>
      </c>
      <c r="B219" s="41" t="s">
        <v>1954</v>
      </c>
      <c r="C219" s="26" t="s">
        <v>105</v>
      </c>
      <c r="D219" s="24" t="s">
        <v>1682</v>
      </c>
      <c r="E219" s="24" t="s">
        <v>2204</v>
      </c>
      <c r="F219" s="31"/>
      <c r="G219" s="24" t="s">
        <v>468</v>
      </c>
      <c r="H219" s="24" t="s">
        <v>122</v>
      </c>
      <c r="I219" s="25">
        <v>4</v>
      </c>
      <c r="J219" s="24" t="s">
        <v>328</v>
      </c>
      <c r="K219" s="24" t="s">
        <v>329</v>
      </c>
      <c r="L219" s="27">
        <v>999847153</v>
      </c>
      <c r="M219" s="28" t="s">
        <v>112</v>
      </c>
      <c r="N219" s="28"/>
      <c r="O219" s="27"/>
      <c r="P219" s="27"/>
      <c r="Q219" s="33">
        <f t="shared" si="17"/>
        <v>0</v>
      </c>
      <c r="R219" s="34">
        <f t="shared" si="18"/>
        <v>73</v>
      </c>
      <c r="S219" s="23"/>
      <c r="T219" s="27"/>
      <c r="U219" s="29"/>
      <c r="V219" s="29"/>
      <c r="W219" s="27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</row>
    <row r="220" spans="1:185" s="30" customFormat="1" ht="15.75" hidden="1" customHeight="1" x14ac:dyDescent="0.2">
      <c r="A220" s="25" t="s">
        <v>1723</v>
      </c>
      <c r="B220" s="41" t="s">
        <v>1954</v>
      </c>
      <c r="C220" s="26" t="s">
        <v>105</v>
      </c>
      <c r="D220" s="24" t="s">
        <v>1901</v>
      </c>
      <c r="E220" s="24" t="s">
        <v>2205</v>
      </c>
      <c r="F220" s="31"/>
      <c r="G220" s="24" t="s">
        <v>1726</v>
      </c>
      <c r="H220" s="24" t="s">
        <v>275</v>
      </c>
      <c r="I220" s="25">
        <v>3</v>
      </c>
      <c r="J220" s="24" t="s">
        <v>839</v>
      </c>
      <c r="K220" s="24" t="s">
        <v>840</v>
      </c>
      <c r="L220" s="27">
        <v>999739666</v>
      </c>
      <c r="M220" s="28" t="s">
        <v>112</v>
      </c>
      <c r="N220" s="28"/>
      <c r="O220" s="27"/>
      <c r="P220" s="27"/>
      <c r="Q220" s="33">
        <f t="shared" si="17"/>
        <v>0</v>
      </c>
      <c r="R220" s="34">
        <f t="shared" si="18"/>
        <v>73</v>
      </c>
      <c r="S220" s="23"/>
      <c r="T220" s="27"/>
      <c r="U220" s="29"/>
      <c r="V220" s="29"/>
      <c r="W220" s="27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</row>
    <row r="221" spans="1:185" s="30" customFormat="1" ht="15.75" hidden="1" customHeight="1" x14ac:dyDescent="0.2">
      <c r="A221" s="25" t="s">
        <v>1723</v>
      </c>
      <c r="B221" s="41" t="s">
        <v>1954</v>
      </c>
      <c r="C221" s="26" t="s">
        <v>105</v>
      </c>
      <c r="D221" s="24" t="s">
        <v>2206</v>
      </c>
      <c r="E221" s="24" t="s">
        <v>2207</v>
      </c>
      <c r="F221" s="31">
        <v>37153</v>
      </c>
      <c r="G221" s="24" t="s">
        <v>2208</v>
      </c>
      <c r="H221" s="24" t="s">
        <v>109</v>
      </c>
      <c r="I221" s="25">
        <v>6</v>
      </c>
      <c r="J221" s="24" t="s">
        <v>614</v>
      </c>
      <c r="K221" s="24" t="s">
        <v>196</v>
      </c>
      <c r="L221" s="27">
        <v>999804532</v>
      </c>
      <c r="M221" s="28" t="s">
        <v>112</v>
      </c>
      <c r="N221" s="28"/>
      <c r="O221" s="27"/>
      <c r="P221" s="27"/>
      <c r="Q221" s="33">
        <f t="shared" si="17"/>
        <v>0</v>
      </c>
      <c r="R221" s="34">
        <f t="shared" si="18"/>
        <v>73</v>
      </c>
      <c r="S221" s="23"/>
      <c r="T221" s="27"/>
      <c r="U221" s="29"/>
      <c r="V221" s="29"/>
      <c r="W221" s="27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</row>
    <row r="222" spans="1:185" s="30" customFormat="1" ht="15.75" hidden="1" customHeight="1" x14ac:dyDescent="0.2">
      <c r="A222" s="25" t="s">
        <v>1723</v>
      </c>
      <c r="B222" s="41" t="s">
        <v>1954</v>
      </c>
      <c r="C222" s="26" t="s">
        <v>105</v>
      </c>
      <c r="D222" s="24" t="s">
        <v>2209</v>
      </c>
      <c r="E222" s="24" t="s">
        <v>1797</v>
      </c>
      <c r="F222" s="31">
        <v>36993</v>
      </c>
      <c r="G222" s="24" t="s">
        <v>1798</v>
      </c>
      <c r="H222" s="24" t="s">
        <v>116</v>
      </c>
      <c r="I222" s="25">
        <v>2</v>
      </c>
      <c r="J222" s="24" t="s">
        <v>514</v>
      </c>
      <c r="K222" s="24" t="s">
        <v>515</v>
      </c>
      <c r="L222" s="27">
        <v>999804328</v>
      </c>
      <c r="M222" s="28" t="s">
        <v>112</v>
      </c>
      <c r="N222" s="28" t="b">
        <v>1</v>
      </c>
      <c r="O222" s="27"/>
      <c r="P222" s="27"/>
      <c r="Q222" s="33">
        <f t="shared" ref="Q222:Q244" si="19">SUM(T222:EE222)</f>
        <v>0</v>
      </c>
      <c r="R222" s="34">
        <f t="shared" si="18"/>
        <v>73</v>
      </c>
      <c r="S222" s="23"/>
      <c r="T222" s="27"/>
      <c r="U222" s="29"/>
      <c r="V222" s="29"/>
      <c r="W222" s="27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</row>
    <row r="223" spans="1:185" s="30" customFormat="1" ht="15.75" hidden="1" customHeight="1" x14ac:dyDescent="0.2">
      <c r="A223" s="25" t="s">
        <v>1723</v>
      </c>
      <c r="B223" s="41" t="s">
        <v>1954</v>
      </c>
      <c r="C223" s="26" t="s">
        <v>105</v>
      </c>
      <c r="D223" s="24" t="s">
        <v>2210</v>
      </c>
      <c r="E223" s="24" t="s">
        <v>2211</v>
      </c>
      <c r="F223" s="31">
        <v>37158</v>
      </c>
      <c r="G223" s="24" t="s">
        <v>2212</v>
      </c>
      <c r="H223" s="24" t="s">
        <v>122</v>
      </c>
      <c r="I223" s="25">
        <v>4</v>
      </c>
      <c r="J223" s="24" t="s">
        <v>2213</v>
      </c>
      <c r="K223" s="24" t="s">
        <v>2214</v>
      </c>
      <c r="L223" s="27">
        <v>999875332</v>
      </c>
      <c r="M223" s="28" t="s">
        <v>112</v>
      </c>
      <c r="N223" s="28"/>
      <c r="O223" s="27"/>
      <c r="P223" s="27"/>
      <c r="Q223" s="33">
        <f t="shared" si="19"/>
        <v>0</v>
      </c>
      <c r="R223" s="34">
        <f t="shared" si="18"/>
        <v>73</v>
      </c>
      <c r="S223" s="23"/>
      <c r="T223" s="27"/>
      <c r="U223" s="29"/>
      <c r="V223" s="29"/>
      <c r="W223" s="27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</row>
    <row r="224" spans="1:185" s="30" customFormat="1" ht="15.75" hidden="1" customHeight="1" x14ac:dyDescent="0.2">
      <c r="A224" s="25" t="s">
        <v>1723</v>
      </c>
      <c r="B224" s="41" t="s">
        <v>1954</v>
      </c>
      <c r="C224" s="26" t="s">
        <v>105</v>
      </c>
      <c r="D224" s="24" t="s">
        <v>2215</v>
      </c>
      <c r="E224" s="24" t="s">
        <v>523</v>
      </c>
      <c r="F224" s="31"/>
      <c r="G224" s="24" t="s">
        <v>1145</v>
      </c>
      <c r="H224" s="24" t="s">
        <v>116</v>
      </c>
      <c r="I224" s="25">
        <v>2</v>
      </c>
      <c r="J224" s="24" t="s">
        <v>2064</v>
      </c>
      <c r="K224" s="24" t="s">
        <v>2065</v>
      </c>
      <c r="L224" s="27">
        <v>999846577</v>
      </c>
      <c r="M224" s="28" t="s">
        <v>112</v>
      </c>
      <c r="N224" s="28"/>
      <c r="O224" s="27"/>
      <c r="P224" s="27"/>
      <c r="Q224" s="33">
        <f t="shared" si="19"/>
        <v>0</v>
      </c>
      <c r="R224" s="34">
        <f t="shared" si="18"/>
        <v>73</v>
      </c>
      <c r="S224" s="23"/>
      <c r="T224" s="27"/>
      <c r="U224" s="29"/>
      <c r="V224" s="29"/>
      <c r="W224" s="27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</row>
    <row r="225" spans="1:185" s="30" customFormat="1" ht="15.75" hidden="1" customHeight="1" x14ac:dyDescent="0.2">
      <c r="A225" s="25" t="s">
        <v>1723</v>
      </c>
      <c r="B225" s="41" t="s">
        <v>1954</v>
      </c>
      <c r="C225" s="26" t="s">
        <v>105</v>
      </c>
      <c r="D225" s="24" t="s">
        <v>2216</v>
      </c>
      <c r="E225" s="24" t="s">
        <v>1886</v>
      </c>
      <c r="F225" s="31">
        <v>37117</v>
      </c>
      <c r="G225" s="24" t="s">
        <v>2217</v>
      </c>
      <c r="H225" s="24" t="s">
        <v>200</v>
      </c>
      <c r="I225" s="25">
        <v>8</v>
      </c>
      <c r="J225" s="24" t="s">
        <v>222</v>
      </c>
      <c r="K225" s="24" t="s">
        <v>2218</v>
      </c>
      <c r="L225" s="27">
        <v>999875930</v>
      </c>
      <c r="M225" s="28" t="s">
        <v>112</v>
      </c>
      <c r="N225" s="28"/>
      <c r="O225" s="27"/>
      <c r="P225" s="27"/>
      <c r="Q225" s="33">
        <f t="shared" si="19"/>
        <v>0</v>
      </c>
      <c r="R225" s="34">
        <f t="shared" si="18"/>
        <v>73</v>
      </c>
      <c r="S225" s="23"/>
      <c r="T225" s="27"/>
      <c r="U225" s="29"/>
      <c r="V225" s="29"/>
      <c r="W225" s="27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</row>
    <row r="226" spans="1:185" s="30" customFormat="1" ht="15.75" hidden="1" customHeight="1" x14ac:dyDescent="0.2">
      <c r="A226" s="25" t="s">
        <v>1723</v>
      </c>
      <c r="B226" s="41" t="s">
        <v>1954</v>
      </c>
      <c r="C226" s="26" t="s">
        <v>105</v>
      </c>
      <c r="D226" s="24" t="s">
        <v>2219</v>
      </c>
      <c r="E226" s="24" t="s">
        <v>2220</v>
      </c>
      <c r="F226" s="31">
        <v>37536</v>
      </c>
      <c r="G226" s="24" t="s">
        <v>2221</v>
      </c>
      <c r="H226" s="24" t="s">
        <v>116</v>
      </c>
      <c r="I226" s="25">
        <v>2</v>
      </c>
      <c r="J226" s="24" t="s">
        <v>1919</v>
      </c>
      <c r="K226" s="24" t="s">
        <v>2222</v>
      </c>
      <c r="L226" s="27">
        <v>999827117</v>
      </c>
      <c r="M226" s="28" t="s">
        <v>112</v>
      </c>
      <c r="N226" s="28"/>
      <c r="O226" s="27"/>
      <c r="P226" s="27"/>
      <c r="Q226" s="33">
        <f t="shared" si="19"/>
        <v>0</v>
      </c>
      <c r="R226" s="34">
        <f t="shared" si="18"/>
        <v>73</v>
      </c>
      <c r="S226" s="23"/>
      <c r="T226" s="27"/>
      <c r="U226" s="29"/>
      <c r="V226" s="29"/>
      <c r="W226" s="27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</row>
    <row r="227" spans="1:185" s="30" customFormat="1" ht="15.75" hidden="1" customHeight="1" x14ac:dyDescent="0.2">
      <c r="A227" s="25" t="s">
        <v>1723</v>
      </c>
      <c r="B227" s="41" t="s">
        <v>1954</v>
      </c>
      <c r="C227" s="26" t="s">
        <v>105</v>
      </c>
      <c r="D227" s="24" t="s">
        <v>2223</v>
      </c>
      <c r="E227" s="24" t="s">
        <v>1742</v>
      </c>
      <c r="F227" s="31"/>
      <c r="G227" s="24" t="s">
        <v>702</v>
      </c>
      <c r="H227" s="24" t="s">
        <v>116</v>
      </c>
      <c r="I227" s="25">
        <v>2</v>
      </c>
      <c r="J227" s="24" t="s">
        <v>117</v>
      </c>
      <c r="K227" s="24"/>
      <c r="L227" s="27">
        <v>999713529</v>
      </c>
      <c r="M227" s="28" t="s">
        <v>112</v>
      </c>
      <c r="N227" s="28"/>
      <c r="O227" s="27"/>
      <c r="P227" s="27"/>
      <c r="Q227" s="33">
        <f t="shared" si="19"/>
        <v>0</v>
      </c>
      <c r="R227" s="34">
        <f t="shared" si="18"/>
        <v>73</v>
      </c>
      <c r="S227" s="23"/>
      <c r="T227" s="27"/>
      <c r="U227" s="29"/>
      <c r="V227" s="29"/>
      <c r="W227" s="27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</row>
    <row r="228" spans="1:185" s="30" customFormat="1" ht="15.75" hidden="1" customHeight="1" x14ac:dyDescent="0.2">
      <c r="A228" s="25" t="s">
        <v>1723</v>
      </c>
      <c r="B228" s="41" t="s">
        <v>1954</v>
      </c>
      <c r="C228" s="26" t="s">
        <v>105</v>
      </c>
      <c r="D228" s="24" t="s">
        <v>1886</v>
      </c>
      <c r="E228" s="24" t="s">
        <v>2224</v>
      </c>
      <c r="F228" s="31">
        <v>37521</v>
      </c>
      <c r="G228" s="24" t="s">
        <v>931</v>
      </c>
      <c r="H228" s="24" t="s">
        <v>116</v>
      </c>
      <c r="I228" s="25">
        <v>2</v>
      </c>
      <c r="J228" s="24" t="s">
        <v>2225</v>
      </c>
      <c r="K228" s="24" t="s">
        <v>2226</v>
      </c>
      <c r="L228" s="27">
        <v>999900939</v>
      </c>
      <c r="M228" s="28" t="s">
        <v>112</v>
      </c>
      <c r="N228" s="28"/>
      <c r="O228" s="27"/>
      <c r="P228" s="27"/>
      <c r="Q228" s="33">
        <f t="shared" si="19"/>
        <v>0</v>
      </c>
      <c r="R228" s="34">
        <f t="shared" si="18"/>
        <v>73</v>
      </c>
      <c r="S228" s="23"/>
      <c r="T228" s="27"/>
      <c r="U228" s="29"/>
      <c r="V228" s="29"/>
      <c r="W228" s="27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</row>
    <row r="229" spans="1:185" s="30" customFormat="1" ht="15.75" hidden="1" customHeight="1" x14ac:dyDescent="0.2">
      <c r="A229" s="25" t="s">
        <v>1723</v>
      </c>
      <c r="B229" s="41" t="s">
        <v>1954</v>
      </c>
      <c r="C229" s="26" t="s">
        <v>105</v>
      </c>
      <c r="D229" s="24" t="s">
        <v>2227</v>
      </c>
      <c r="E229" s="24" t="s">
        <v>2228</v>
      </c>
      <c r="F229" s="31">
        <v>37026</v>
      </c>
      <c r="G229" s="24" t="s">
        <v>345</v>
      </c>
      <c r="H229" s="24" t="s">
        <v>291</v>
      </c>
      <c r="I229" s="25">
        <v>7</v>
      </c>
      <c r="J229" s="24" t="s">
        <v>1874</v>
      </c>
      <c r="K229" s="24" t="s">
        <v>1875</v>
      </c>
      <c r="L229" s="27">
        <v>999895364</v>
      </c>
      <c r="M229" s="28" t="s">
        <v>112</v>
      </c>
      <c r="N229" s="28"/>
      <c r="O229" s="27"/>
      <c r="P229" s="27"/>
      <c r="Q229" s="33">
        <f t="shared" si="19"/>
        <v>0</v>
      </c>
      <c r="R229" s="34">
        <f t="shared" si="18"/>
        <v>73</v>
      </c>
      <c r="S229" s="23"/>
      <c r="T229" s="27"/>
      <c r="U229" s="29"/>
      <c r="V229" s="29"/>
      <c r="W229" s="27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</row>
    <row r="230" spans="1:185" s="30" customFormat="1" ht="15.75" hidden="1" customHeight="1" x14ac:dyDescent="0.2">
      <c r="A230" s="25" t="s">
        <v>1723</v>
      </c>
      <c r="B230" s="41" t="s">
        <v>1954</v>
      </c>
      <c r="C230" s="26" t="s">
        <v>105</v>
      </c>
      <c r="D230" s="24" t="s">
        <v>2229</v>
      </c>
      <c r="E230" s="24" t="s">
        <v>1737</v>
      </c>
      <c r="F230" s="31">
        <v>37188</v>
      </c>
      <c r="G230" s="24" t="s">
        <v>888</v>
      </c>
      <c r="H230" s="24" t="s">
        <v>291</v>
      </c>
      <c r="I230" s="25">
        <v>7</v>
      </c>
      <c r="J230" s="24" t="s">
        <v>292</v>
      </c>
      <c r="K230" s="24" t="s">
        <v>293</v>
      </c>
      <c r="L230" s="27">
        <v>999864952</v>
      </c>
      <c r="M230" s="28" t="s">
        <v>112</v>
      </c>
      <c r="N230" s="28"/>
      <c r="O230" s="27"/>
      <c r="P230" s="27"/>
      <c r="Q230" s="33">
        <f t="shared" si="19"/>
        <v>0</v>
      </c>
      <c r="R230" s="34">
        <f t="shared" si="18"/>
        <v>73</v>
      </c>
      <c r="S230" s="23"/>
      <c r="T230" s="27"/>
      <c r="U230" s="29"/>
      <c r="V230" s="29"/>
      <c r="W230" s="27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</row>
    <row r="231" spans="1:185" s="30" customFormat="1" ht="15.75" hidden="1" customHeight="1" x14ac:dyDescent="0.2">
      <c r="A231" s="25" t="s">
        <v>1723</v>
      </c>
      <c r="B231" s="41" t="s">
        <v>1954</v>
      </c>
      <c r="C231" s="26" t="s">
        <v>105</v>
      </c>
      <c r="D231" s="24" t="s">
        <v>2230</v>
      </c>
      <c r="E231" s="24" t="s">
        <v>2231</v>
      </c>
      <c r="F231" s="31"/>
      <c r="G231" s="24" t="s">
        <v>2232</v>
      </c>
      <c r="H231" s="24" t="s">
        <v>139</v>
      </c>
      <c r="I231" s="25">
        <v>8</v>
      </c>
      <c r="J231" s="24" t="s">
        <v>1471</v>
      </c>
      <c r="K231" s="24" t="s">
        <v>1472</v>
      </c>
      <c r="L231" s="27">
        <v>999863372</v>
      </c>
      <c r="M231" s="28" t="s">
        <v>112</v>
      </c>
      <c r="N231" s="28"/>
      <c r="O231" s="27"/>
      <c r="P231" s="27"/>
      <c r="Q231" s="33">
        <f t="shared" si="19"/>
        <v>0</v>
      </c>
      <c r="R231" s="34">
        <f t="shared" si="18"/>
        <v>73</v>
      </c>
      <c r="S231" s="23"/>
      <c r="T231" s="27"/>
      <c r="U231" s="29"/>
      <c r="V231" s="29"/>
      <c r="W231" s="27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</row>
    <row r="232" spans="1:185" s="30" customFormat="1" ht="15.75" hidden="1" customHeight="1" x14ac:dyDescent="0.2">
      <c r="A232" s="25" t="s">
        <v>1723</v>
      </c>
      <c r="B232" s="41" t="s">
        <v>1954</v>
      </c>
      <c r="C232" s="26" t="s">
        <v>105</v>
      </c>
      <c r="D232" s="24" t="s">
        <v>2233</v>
      </c>
      <c r="E232" s="24" t="s">
        <v>2234</v>
      </c>
      <c r="F232" s="31"/>
      <c r="G232" s="24" t="s">
        <v>2235</v>
      </c>
      <c r="H232" s="24" t="s">
        <v>606</v>
      </c>
      <c r="I232" s="25">
        <v>7</v>
      </c>
      <c r="J232" s="24" t="s">
        <v>1874</v>
      </c>
      <c r="K232" s="24" t="s">
        <v>1875</v>
      </c>
      <c r="L232" s="27">
        <v>999823193</v>
      </c>
      <c r="M232" s="28" t="s">
        <v>112</v>
      </c>
      <c r="N232" s="28"/>
      <c r="O232" s="27"/>
      <c r="P232" s="27"/>
      <c r="Q232" s="33">
        <f t="shared" si="19"/>
        <v>0</v>
      </c>
      <c r="R232" s="34">
        <f t="shared" si="18"/>
        <v>73</v>
      </c>
      <c r="S232" s="23"/>
      <c r="T232" s="27"/>
      <c r="U232" s="29"/>
      <c r="V232" s="29"/>
      <c r="W232" s="27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</row>
    <row r="233" spans="1:185" s="30" customFormat="1" ht="15.75" hidden="1" customHeight="1" x14ac:dyDescent="0.2">
      <c r="A233" s="25" t="s">
        <v>1723</v>
      </c>
      <c r="B233" s="41" t="s">
        <v>1954</v>
      </c>
      <c r="C233" s="26" t="s">
        <v>105</v>
      </c>
      <c r="D233" s="24" t="s">
        <v>2236</v>
      </c>
      <c r="E233" s="24" t="s">
        <v>2237</v>
      </c>
      <c r="F233" s="31"/>
      <c r="G233" s="24" t="s">
        <v>2238</v>
      </c>
      <c r="H233" s="24" t="s">
        <v>200</v>
      </c>
      <c r="I233" s="25">
        <v>8</v>
      </c>
      <c r="J233" s="24" t="s">
        <v>2239</v>
      </c>
      <c r="K233" s="24" t="s">
        <v>2240</v>
      </c>
      <c r="L233" s="27">
        <v>999893395</v>
      </c>
      <c r="M233" s="28" t="s">
        <v>112</v>
      </c>
      <c r="N233" s="28"/>
      <c r="O233" s="27"/>
      <c r="P233" s="27"/>
      <c r="Q233" s="33">
        <f t="shared" si="19"/>
        <v>0</v>
      </c>
      <c r="R233" s="34">
        <f t="shared" si="18"/>
        <v>73</v>
      </c>
      <c r="S233" s="23"/>
      <c r="T233" s="27"/>
      <c r="U233" s="29"/>
      <c r="V233" s="29"/>
      <c r="W233" s="27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</row>
    <row r="234" spans="1:185" s="30" customFormat="1" ht="15.75" hidden="1" customHeight="1" x14ac:dyDescent="0.2">
      <c r="A234" s="25" t="s">
        <v>1723</v>
      </c>
      <c r="B234" s="41" t="s">
        <v>1954</v>
      </c>
      <c r="C234" s="26" t="s">
        <v>105</v>
      </c>
      <c r="D234" s="24" t="s">
        <v>2241</v>
      </c>
      <c r="E234" s="24" t="s">
        <v>2242</v>
      </c>
      <c r="F234" s="31"/>
      <c r="G234" s="24" t="s">
        <v>2243</v>
      </c>
      <c r="H234" s="24" t="s">
        <v>316</v>
      </c>
      <c r="I234" s="25">
        <v>7</v>
      </c>
      <c r="J234" s="24" t="s">
        <v>488</v>
      </c>
      <c r="K234" s="24" t="s">
        <v>489</v>
      </c>
      <c r="L234" s="27">
        <v>999876485</v>
      </c>
      <c r="M234" s="28" t="s">
        <v>112</v>
      </c>
      <c r="N234" s="28"/>
      <c r="O234" s="27"/>
      <c r="P234" s="27"/>
      <c r="Q234" s="33">
        <f t="shared" si="19"/>
        <v>0</v>
      </c>
      <c r="R234" s="34">
        <f t="shared" si="18"/>
        <v>73</v>
      </c>
      <c r="S234" s="23"/>
      <c r="T234" s="27"/>
      <c r="U234" s="29"/>
      <c r="V234" s="29"/>
      <c r="W234" s="27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</row>
    <row r="235" spans="1:185" s="30" customFormat="1" ht="15.75" hidden="1" customHeight="1" x14ac:dyDescent="0.2">
      <c r="A235" s="25" t="s">
        <v>1723</v>
      </c>
      <c r="B235" s="41" t="s">
        <v>1954</v>
      </c>
      <c r="C235" s="26" t="s">
        <v>105</v>
      </c>
      <c r="D235" s="24" t="s">
        <v>2244</v>
      </c>
      <c r="E235" s="24" t="s">
        <v>2245</v>
      </c>
      <c r="F235" s="31"/>
      <c r="G235" s="24" t="s">
        <v>350</v>
      </c>
      <c r="H235" s="24" t="s">
        <v>351</v>
      </c>
      <c r="I235" s="25">
        <v>2</v>
      </c>
      <c r="J235" s="24" t="s">
        <v>352</v>
      </c>
      <c r="K235" s="24" t="s">
        <v>353</v>
      </c>
      <c r="L235" s="27">
        <v>999857695</v>
      </c>
      <c r="M235" s="28" t="s">
        <v>112</v>
      </c>
      <c r="N235" s="28"/>
      <c r="O235" s="27"/>
      <c r="P235" s="27"/>
      <c r="Q235" s="33">
        <f t="shared" si="19"/>
        <v>0</v>
      </c>
      <c r="R235" s="34">
        <f t="shared" si="18"/>
        <v>73</v>
      </c>
      <c r="S235" s="23"/>
      <c r="T235" s="27"/>
      <c r="U235" s="29"/>
      <c r="V235" s="29"/>
      <c r="W235" s="27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</row>
    <row r="236" spans="1:185" s="30" customFormat="1" ht="15.75" hidden="1" customHeight="1" x14ac:dyDescent="0.2">
      <c r="A236" s="25" t="s">
        <v>1723</v>
      </c>
      <c r="B236" s="41" t="s">
        <v>1954</v>
      </c>
      <c r="C236" s="26" t="s">
        <v>105</v>
      </c>
      <c r="D236" s="24" t="s">
        <v>2246</v>
      </c>
      <c r="E236" s="24" t="s">
        <v>2247</v>
      </c>
      <c r="F236" s="31">
        <v>36945</v>
      </c>
      <c r="G236" s="24" t="s">
        <v>2248</v>
      </c>
      <c r="H236" s="24" t="s">
        <v>116</v>
      </c>
      <c r="I236" s="25">
        <v>2</v>
      </c>
      <c r="J236" s="24" t="s">
        <v>2249</v>
      </c>
      <c r="K236" s="24" t="s">
        <v>2250</v>
      </c>
      <c r="L236" s="27">
        <v>999837411</v>
      </c>
      <c r="M236" s="28" t="s">
        <v>112</v>
      </c>
      <c r="N236" s="28"/>
      <c r="O236" s="27"/>
      <c r="P236" s="27"/>
      <c r="Q236" s="33">
        <f t="shared" si="19"/>
        <v>0</v>
      </c>
      <c r="R236" s="34">
        <f t="shared" si="18"/>
        <v>73</v>
      </c>
      <c r="S236" s="23"/>
      <c r="T236" s="27"/>
      <c r="U236" s="29"/>
      <c r="V236" s="29"/>
      <c r="W236" s="27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</row>
    <row r="237" spans="1:185" s="30" customFormat="1" ht="15.75" hidden="1" customHeight="1" x14ac:dyDescent="0.2">
      <c r="A237" s="25" t="s">
        <v>1723</v>
      </c>
      <c r="B237" s="41" t="s">
        <v>1954</v>
      </c>
      <c r="C237" s="26" t="s">
        <v>105</v>
      </c>
      <c r="D237" s="24" t="s">
        <v>2251</v>
      </c>
      <c r="E237" s="24" t="s">
        <v>2252</v>
      </c>
      <c r="F237" s="31">
        <v>37144</v>
      </c>
      <c r="G237" s="24" t="s">
        <v>2253</v>
      </c>
      <c r="H237" s="24" t="s">
        <v>200</v>
      </c>
      <c r="I237" s="25">
        <v>8</v>
      </c>
      <c r="J237" s="24" t="s">
        <v>2239</v>
      </c>
      <c r="K237" s="24" t="s">
        <v>2240</v>
      </c>
      <c r="L237" s="27">
        <v>999860389</v>
      </c>
      <c r="M237" s="28" t="s">
        <v>112</v>
      </c>
      <c r="N237" s="28"/>
      <c r="O237" s="27"/>
      <c r="P237" s="27"/>
      <c r="Q237" s="33">
        <f t="shared" si="19"/>
        <v>0</v>
      </c>
      <c r="R237" s="34">
        <f t="shared" si="18"/>
        <v>73</v>
      </c>
      <c r="S237" s="23"/>
      <c r="T237" s="27"/>
      <c r="U237" s="29"/>
      <c r="V237" s="29"/>
      <c r="W237" s="27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</row>
    <row r="238" spans="1:185" s="30" customFormat="1" ht="15.75" hidden="1" customHeight="1" x14ac:dyDescent="0.2">
      <c r="A238" s="25" t="s">
        <v>1723</v>
      </c>
      <c r="B238" s="41" t="s">
        <v>1954</v>
      </c>
      <c r="C238" s="26" t="s">
        <v>105</v>
      </c>
      <c r="D238" s="24" t="s">
        <v>2238</v>
      </c>
      <c r="E238" s="24" t="s">
        <v>2254</v>
      </c>
      <c r="F238" s="31"/>
      <c r="G238" s="24" t="s">
        <v>2255</v>
      </c>
      <c r="H238" s="24" t="s">
        <v>606</v>
      </c>
      <c r="I238" s="25">
        <v>7</v>
      </c>
      <c r="J238" s="24" t="s">
        <v>634</v>
      </c>
      <c r="K238" s="24"/>
      <c r="L238" s="27">
        <v>999877519</v>
      </c>
      <c r="M238" s="28" t="s">
        <v>112</v>
      </c>
      <c r="N238" s="28"/>
      <c r="O238" s="27"/>
      <c r="P238" s="27"/>
      <c r="Q238" s="33">
        <f t="shared" si="19"/>
        <v>0</v>
      </c>
      <c r="R238" s="34">
        <f t="shared" si="18"/>
        <v>73</v>
      </c>
      <c r="S238" s="23"/>
      <c r="T238" s="27"/>
      <c r="U238" s="29"/>
      <c r="V238" s="29"/>
      <c r="W238" s="27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</row>
    <row r="239" spans="1:185" s="30" customFormat="1" ht="15.75" hidden="1" customHeight="1" x14ac:dyDescent="0.2">
      <c r="A239" s="25" t="s">
        <v>1723</v>
      </c>
      <c r="B239" s="41" t="s">
        <v>1954</v>
      </c>
      <c r="C239" s="26" t="s">
        <v>105</v>
      </c>
      <c r="D239" s="24" t="s">
        <v>2256</v>
      </c>
      <c r="E239" s="24" t="s">
        <v>1956</v>
      </c>
      <c r="F239" s="31"/>
      <c r="G239" s="24" t="s">
        <v>1089</v>
      </c>
      <c r="H239" s="24" t="s">
        <v>116</v>
      </c>
      <c r="I239" s="25">
        <v>2</v>
      </c>
      <c r="J239" s="24" t="s">
        <v>1908</v>
      </c>
      <c r="K239" s="24" t="s">
        <v>1909</v>
      </c>
      <c r="L239" s="27">
        <v>999703171</v>
      </c>
      <c r="M239" s="28" t="s">
        <v>112</v>
      </c>
      <c r="N239" s="28"/>
      <c r="O239" s="27"/>
      <c r="P239" s="27"/>
      <c r="Q239" s="33">
        <f t="shared" si="19"/>
        <v>0</v>
      </c>
      <c r="R239" s="34">
        <f t="shared" si="18"/>
        <v>73</v>
      </c>
      <c r="S239" s="23"/>
      <c r="T239" s="27"/>
      <c r="U239" s="29"/>
      <c r="V239" s="29"/>
      <c r="W239" s="27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</row>
    <row r="240" spans="1:185" s="30" customFormat="1" ht="15.75" hidden="1" customHeight="1" x14ac:dyDescent="0.2">
      <c r="A240" s="25" t="s">
        <v>1723</v>
      </c>
      <c r="B240" s="41" t="s">
        <v>1954</v>
      </c>
      <c r="C240" s="26" t="s">
        <v>105</v>
      </c>
      <c r="D240" s="24" t="s">
        <v>2257</v>
      </c>
      <c r="E240" s="24" t="s">
        <v>2258</v>
      </c>
      <c r="F240" s="31">
        <v>37564</v>
      </c>
      <c r="G240" s="24" t="s">
        <v>2259</v>
      </c>
      <c r="H240" s="24" t="s">
        <v>122</v>
      </c>
      <c r="I240" s="25">
        <v>4</v>
      </c>
      <c r="J240" s="24" t="s">
        <v>2260</v>
      </c>
      <c r="K240" s="24" t="s">
        <v>2261</v>
      </c>
      <c r="L240" s="27">
        <v>999847934</v>
      </c>
      <c r="M240" s="28" t="s">
        <v>112</v>
      </c>
      <c r="N240" s="28"/>
      <c r="O240" s="27"/>
      <c r="P240" s="27"/>
      <c r="Q240" s="33">
        <f t="shared" si="19"/>
        <v>0</v>
      </c>
      <c r="R240" s="34">
        <f t="shared" si="18"/>
        <v>73</v>
      </c>
      <c r="S240" s="23"/>
      <c r="T240" s="27"/>
      <c r="U240" s="29"/>
      <c r="V240" s="29"/>
      <c r="W240" s="27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</row>
    <row r="241" spans="1:185" s="30" customFormat="1" ht="15.75" hidden="1" customHeight="1" x14ac:dyDescent="0.2">
      <c r="A241" s="25" t="s">
        <v>1723</v>
      </c>
      <c r="B241" s="41" t="s">
        <v>1954</v>
      </c>
      <c r="C241" s="26" t="s">
        <v>105</v>
      </c>
      <c r="D241" s="24" t="s">
        <v>2262</v>
      </c>
      <c r="E241" s="24" t="s">
        <v>545</v>
      </c>
      <c r="F241" s="31">
        <v>37326</v>
      </c>
      <c r="G241" s="24" t="s">
        <v>542</v>
      </c>
      <c r="H241" s="24" t="s">
        <v>133</v>
      </c>
      <c r="I241" s="25">
        <v>1</v>
      </c>
      <c r="J241" s="24" t="s">
        <v>2263</v>
      </c>
      <c r="K241" s="24" t="s">
        <v>2264</v>
      </c>
      <c r="L241" s="27">
        <v>999890695</v>
      </c>
      <c r="M241" s="28" t="s">
        <v>112</v>
      </c>
      <c r="N241" s="28"/>
      <c r="O241" s="27"/>
      <c r="P241" s="27"/>
      <c r="Q241" s="33">
        <f t="shared" si="19"/>
        <v>0</v>
      </c>
      <c r="R241" s="34">
        <f t="shared" si="18"/>
        <v>73</v>
      </c>
      <c r="S241" s="23"/>
      <c r="T241" s="27"/>
      <c r="U241" s="29"/>
      <c r="V241" s="29"/>
      <c r="W241" s="27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</row>
    <row r="242" spans="1:185" s="30" customFormat="1" ht="15.75" hidden="1" customHeight="1" x14ac:dyDescent="0.2">
      <c r="A242" s="25" t="s">
        <v>1723</v>
      </c>
      <c r="B242" s="41" t="s">
        <v>1954</v>
      </c>
      <c r="C242" s="26" t="s">
        <v>105</v>
      </c>
      <c r="D242" s="24" t="s">
        <v>1903</v>
      </c>
      <c r="E242" s="24" t="s">
        <v>545</v>
      </c>
      <c r="F242" s="31">
        <v>37093</v>
      </c>
      <c r="G242" s="24" t="s">
        <v>2142</v>
      </c>
      <c r="H242" s="24" t="s">
        <v>139</v>
      </c>
      <c r="I242" s="25">
        <v>8</v>
      </c>
      <c r="J242" s="24" t="s">
        <v>901</v>
      </c>
      <c r="K242" s="24" t="s">
        <v>1472</v>
      </c>
      <c r="L242" s="27">
        <v>999881927</v>
      </c>
      <c r="M242" s="28" t="s">
        <v>112</v>
      </c>
      <c r="N242" s="28"/>
      <c r="O242" s="27"/>
      <c r="P242" s="27"/>
      <c r="Q242" s="33">
        <f t="shared" si="19"/>
        <v>0</v>
      </c>
      <c r="R242" s="34">
        <f t="shared" si="18"/>
        <v>73</v>
      </c>
      <c r="S242" s="23"/>
      <c r="T242" s="27"/>
      <c r="U242" s="29"/>
      <c r="V242" s="29"/>
      <c r="W242" s="27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</row>
    <row r="243" spans="1:185" s="30" customFormat="1" ht="15.75" hidden="1" customHeight="1" x14ac:dyDescent="0.2">
      <c r="A243" s="25" t="s">
        <v>1723</v>
      </c>
      <c r="B243" s="41" t="s">
        <v>1954</v>
      </c>
      <c r="C243" s="26" t="s">
        <v>105</v>
      </c>
      <c r="D243" s="24" t="s">
        <v>1795</v>
      </c>
      <c r="E243" s="24" t="s">
        <v>2265</v>
      </c>
      <c r="F243" s="31"/>
      <c r="G243" s="24" t="s">
        <v>2266</v>
      </c>
      <c r="H243" s="24" t="s">
        <v>2267</v>
      </c>
      <c r="I243" s="25">
        <v>8</v>
      </c>
      <c r="J243" s="24" t="s">
        <v>488</v>
      </c>
      <c r="K243" s="24" t="s">
        <v>489</v>
      </c>
      <c r="L243" s="27">
        <v>999884523</v>
      </c>
      <c r="M243" s="28" t="s">
        <v>112</v>
      </c>
      <c r="N243" s="28"/>
      <c r="O243" s="27"/>
      <c r="P243" s="27"/>
      <c r="Q243" s="33">
        <f t="shared" si="19"/>
        <v>0</v>
      </c>
      <c r="R243" s="34">
        <f t="shared" si="18"/>
        <v>73</v>
      </c>
      <c r="S243" s="23"/>
      <c r="T243" s="27"/>
      <c r="U243" s="29"/>
      <c r="V243" s="29"/>
      <c r="W243" s="27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</row>
    <row r="244" spans="1:185" s="30" customFormat="1" ht="15.75" hidden="1" customHeight="1" x14ac:dyDescent="0.2">
      <c r="A244" s="25" t="s">
        <v>1723</v>
      </c>
      <c r="B244" s="41" t="s">
        <v>1954</v>
      </c>
      <c r="C244" s="26" t="s">
        <v>105</v>
      </c>
      <c r="D244" s="24" t="s">
        <v>1903</v>
      </c>
      <c r="E244" s="24" t="s">
        <v>2268</v>
      </c>
      <c r="F244" s="31"/>
      <c r="G244" s="24" t="s">
        <v>1378</v>
      </c>
      <c r="H244" s="24" t="s">
        <v>116</v>
      </c>
      <c r="I244" s="25">
        <v>2</v>
      </c>
      <c r="J244" s="24" t="s">
        <v>395</v>
      </c>
      <c r="K244" s="24"/>
      <c r="L244" s="27">
        <v>999899273</v>
      </c>
      <c r="M244" s="28" t="s">
        <v>112</v>
      </c>
      <c r="N244" s="28"/>
      <c r="O244" s="27"/>
      <c r="P244" s="27"/>
      <c r="Q244" s="33">
        <f t="shared" si="19"/>
        <v>0</v>
      </c>
      <c r="R244" s="34">
        <f t="shared" si="18"/>
        <v>73</v>
      </c>
      <c r="S244" s="23"/>
      <c r="T244" s="27"/>
      <c r="U244" s="29"/>
      <c r="V244" s="29"/>
      <c r="W244" s="27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</row>
    <row r="245" spans="1:185" s="30" customFormat="1" ht="15.75" customHeight="1" x14ac:dyDescent="0.2">
      <c r="Q245" s="33"/>
      <c r="R245" s="34"/>
      <c r="S245" s="23"/>
      <c r="T245" s="27"/>
      <c r="U245" s="29"/>
      <c r="V245" s="29"/>
      <c r="W245" s="27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</row>
    <row r="246" spans="1:185" s="30" customFormat="1" ht="15.75" customHeight="1" x14ac:dyDescent="0.2">
      <c r="A246" s="25"/>
      <c r="B246" s="41"/>
      <c r="C246" s="26"/>
      <c r="D246" s="24"/>
      <c r="E246" s="24"/>
      <c r="F246" s="31"/>
      <c r="G246" s="24"/>
      <c r="H246" s="24"/>
      <c r="I246" s="25"/>
      <c r="J246" s="24"/>
      <c r="K246" s="24"/>
      <c r="L246" s="27"/>
      <c r="M246" s="28"/>
      <c r="N246" s="28"/>
      <c r="O246" s="27"/>
      <c r="P246" s="27"/>
      <c r="Q246" s="33"/>
      <c r="R246" s="34"/>
      <c r="S246" s="23"/>
      <c r="T246" s="27"/>
      <c r="U246" s="29"/>
      <c r="V246" s="29"/>
      <c r="W246" s="27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</row>
    <row r="247" spans="1:185" s="30" customFormat="1" ht="15.75" customHeight="1" x14ac:dyDescent="0.2">
      <c r="A247" s="25" t="s">
        <v>1723</v>
      </c>
      <c r="B247" s="41" t="s">
        <v>2269</v>
      </c>
      <c r="C247" s="26" t="s">
        <v>105</v>
      </c>
      <c r="D247" s="24" t="s">
        <v>1975</v>
      </c>
      <c r="E247" s="24" t="s">
        <v>231</v>
      </c>
      <c r="F247" s="31"/>
      <c r="G247" s="24" t="s">
        <v>2028</v>
      </c>
      <c r="H247" s="24" t="s">
        <v>606</v>
      </c>
      <c r="I247" s="25">
        <v>7</v>
      </c>
      <c r="J247" s="24" t="s">
        <v>1338</v>
      </c>
      <c r="K247" s="24" t="s">
        <v>1339</v>
      </c>
      <c r="L247" s="27">
        <v>999851439</v>
      </c>
      <c r="M247" s="28" t="s">
        <v>112</v>
      </c>
      <c r="N247" s="28" t="b">
        <v>1</v>
      </c>
      <c r="O247" s="27"/>
      <c r="P247" s="27"/>
      <c r="Q247" s="33">
        <f t="shared" ref="Q247:Q285" si="20">SUM(T247:EE247)</f>
        <v>926</v>
      </c>
      <c r="R247" s="34">
        <f t="shared" ref="R247:R278" si="21">RANK(Q247,$Q$247:$Q$452)</f>
        <v>1</v>
      </c>
      <c r="S247" s="23"/>
      <c r="T247" s="27">
        <v>180</v>
      </c>
      <c r="U247" s="29"/>
      <c r="V247" s="29"/>
      <c r="W247" s="27">
        <v>90</v>
      </c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>
        <v>45.3</v>
      </c>
      <c r="AI247" s="29"/>
      <c r="AJ247" s="29"/>
      <c r="AK247" s="29"/>
      <c r="AL247" s="29"/>
      <c r="AM247" s="29"/>
      <c r="AN247" s="29"/>
      <c r="AO247" s="29"/>
      <c r="AP247" s="29"/>
      <c r="AQ247" s="29"/>
      <c r="AR247" s="29">
        <v>54</v>
      </c>
      <c r="AS247" s="29"/>
      <c r="AT247" s="29"/>
      <c r="AU247" s="29"/>
      <c r="AV247" s="29"/>
      <c r="AW247" s="29"/>
      <c r="AX247" s="29"/>
      <c r="AY247" s="29">
        <v>54</v>
      </c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>
        <v>60</v>
      </c>
      <c r="CB247" s="29">
        <v>119</v>
      </c>
      <c r="CC247" s="29"/>
      <c r="CD247" s="29"/>
      <c r="CE247" s="29"/>
      <c r="CF247" s="29"/>
      <c r="CG247" s="29"/>
      <c r="CH247" s="29"/>
      <c r="CI247" s="29"/>
      <c r="CJ247" s="29"/>
      <c r="CK247" s="29"/>
      <c r="CL247" s="29">
        <v>69.599999999999994</v>
      </c>
      <c r="CM247" s="29"/>
      <c r="CN247" s="29"/>
      <c r="CO247" s="29">
        <v>63.6</v>
      </c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>
        <v>190.5</v>
      </c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</row>
    <row r="248" spans="1:185" s="30" customFormat="1" ht="15.75" customHeight="1" x14ac:dyDescent="0.2">
      <c r="A248" s="25" t="s">
        <v>1723</v>
      </c>
      <c r="B248" s="41" t="s">
        <v>2269</v>
      </c>
      <c r="C248" s="26" t="s">
        <v>105</v>
      </c>
      <c r="D248" s="24" t="s">
        <v>2233</v>
      </c>
      <c r="E248" s="24" t="s">
        <v>2234</v>
      </c>
      <c r="F248" s="31"/>
      <c r="G248" s="24" t="s">
        <v>2235</v>
      </c>
      <c r="H248" s="24" t="s">
        <v>606</v>
      </c>
      <c r="I248" s="25">
        <v>7</v>
      </c>
      <c r="J248" s="24" t="s">
        <v>1874</v>
      </c>
      <c r="K248" s="24" t="s">
        <v>1875</v>
      </c>
      <c r="L248" s="27">
        <v>999823193</v>
      </c>
      <c r="M248" s="28" t="s">
        <v>112</v>
      </c>
      <c r="N248" s="28"/>
      <c r="O248" s="27"/>
      <c r="P248" s="27"/>
      <c r="Q248" s="33">
        <f t="shared" si="20"/>
        <v>727.9</v>
      </c>
      <c r="R248" s="34">
        <f t="shared" si="21"/>
        <v>2</v>
      </c>
      <c r="S248" s="23"/>
      <c r="T248" s="27">
        <v>108</v>
      </c>
      <c r="U248" s="29">
        <v>400</v>
      </c>
      <c r="V248" s="29"/>
      <c r="W248" s="27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>
        <v>15.9</v>
      </c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>
        <v>31.8</v>
      </c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>
        <v>60</v>
      </c>
      <c r="BZ248" s="29"/>
      <c r="CA248" s="29"/>
      <c r="CB248" s="29"/>
      <c r="CC248" s="29"/>
      <c r="CD248" s="29"/>
      <c r="CE248" s="29">
        <v>60</v>
      </c>
      <c r="CF248" s="29"/>
      <c r="CG248" s="29"/>
      <c r="CH248" s="29"/>
      <c r="CI248" s="29"/>
      <c r="CJ248" s="29"/>
      <c r="CK248" s="29"/>
      <c r="CL248" s="29">
        <v>52.2</v>
      </c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</row>
    <row r="249" spans="1:185" s="30" customFormat="1" ht="15.75" customHeight="1" x14ac:dyDescent="0.2">
      <c r="A249" s="25" t="s">
        <v>1723</v>
      </c>
      <c r="B249" s="41" t="s">
        <v>2269</v>
      </c>
      <c r="C249" s="26" t="s">
        <v>105</v>
      </c>
      <c r="D249" s="24" t="s">
        <v>2159</v>
      </c>
      <c r="E249" s="24" t="s">
        <v>2270</v>
      </c>
      <c r="F249" s="31"/>
      <c r="G249" s="24" t="s">
        <v>121</v>
      </c>
      <c r="H249" s="24" t="s">
        <v>122</v>
      </c>
      <c r="I249" s="25">
        <v>4</v>
      </c>
      <c r="J249" s="24" t="s">
        <v>328</v>
      </c>
      <c r="K249" s="24" t="s">
        <v>329</v>
      </c>
      <c r="L249" s="27">
        <v>999863724</v>
      </c>
      <c r="M249" s="28" t="s">
        <v>112</v>
      </c>
      <c r="N249" s="28"/>
      <c r="O249" s="27"/>
      <c r="P249" s="27"/>
      <c r="Q249" s="33">
        <f t="shared" si="20"/>
        <v>356.17</v>
      </c>
      <c r="R249" s="34">
        <f t="shared" si="21"/>
        <v>3</v>
      </c>
      <c r="S249" s="23"/>
      <c r="T249" s="27">
        <v>31.8</v>
      </c>
      <c r="U249" s="29"/>
      <c r="V249" s="29"/>
      <c r="W249" s="27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>
        <v>61.2</v>
      </c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>
        <v>22.2</v>
      </c>
      <c r="BL249" s="29"/>
      <c r="BM249" s="29"/>
      <c r="BN249" s="29"/>
      <c r="BO249" s="29">
        <v>36.04</v>
      </c>
      <c r="BP249" s="29">
        <v>9.0399999999999991</v>
      </c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>
        <v>47.6</v>
      </c>
      <c r="CC249" s="29"/>
      <c r="CD249" s="29"/>
      <c r="CE249" s="29"/>
      <c r="CF249" s="29"/>
      <c r="CG249" s="29"/>
      <c r="CH249" s="29"/>
      <c r="CI249" s="29"/>
      <c r="CJ249" s="29"/>
      <c r="CK249" s="29"/>
      <c r="CL249" s="29">
        <v>39.44</v>
      </c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>
        <v>61.6</v>
      </c>
      <c r="DC249" s="29"/>
      <c r="DD249" s="29"/>
      <c r="DE249" s="29"/>
      <c r="DF249" s="29"/>
      <c r="DG249" s="29"/>
      <c r="DH249" s="29">
        <v>47.25</v>
      </c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</row>
    <row r="250" spans="1:185" s="30" customFormat="1" ht="15.75" customHeight="1" x14ac:dyDescent="0.2">
      <c r="A250" s="25" t="s">
        <v>1723</v>
      </c>
      <c r="B250" s="41" t="s">
        <v>2269</v>
      </c>
      <c r="C250" s="26" t="s">
        <v>105</v>
      </c>
      <c r="D250" s="24" t="s">
        <v>2275</v>
      </c>
      <c r="E250" s="24" t="s">
        <v>2276</v>
      </c>
      <c r="F250" s="31"/>
      <c r="G250" s="24" t="s">
        <v>1972</v>
      </c>
      <c r="H250" s="24" t="s">
        <v>275</v>
      </c>
      <c r="I250" s="25">
        <v>3</v>
      </c>
      <c r="J250" s="24" t="s">
        <v>412</v>
      </c>
      <c r="K250" s="24" t="s">
        <v>1938</v>
      </c>
      <c r="L250" s="27">
        <v>999874113</v>
      </c>
      <c r="M250" s="28" t="s">
        <v>112</v>
      </c>
      <c r="N250" s="28"/>
      <c r="O250" s="27"/>
      <c r="P250" s="27"/>
      <c r="Q250" s="33">
        <f t="shared" si="20"/>
        <v>223.35000000000002</v>
      </c>
      <c r="R250" s="34">
        <f t="shared" si="21"/>
        <v>4</v>
      </c>
      <c r="S250" s="23"/>
      <c r="T250" s="27">
        <v>22.2</v>
      </c>
      <c r="U250" s="29"/>
      <c r="V250" s="29"/>
      <c r="W250" s="27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>
        <v>60.6</v>
      </c>
      <c r="AV250" s="29"/>
      <c r="AW250" s="29"/>
      <c r="AX250" s="29"/>
      <c r="AY250" s="29"/>
      <c r="AZ250" s="29"/>
      <c r="BA250" s="29"/>
      <c r="BB250" s="29"/>
      <c r="BC250" s="29"/>
      <c r="BD250" s="29"/>
      <c r="BE250" s="29">
        <v>46.35</v>
      </c>
      <c r="BF250" s="29"/>
      <c r="BG250" s="29"/>
      <c r="BH250" s="29"/>
      <c r="BI250" s="29"/>
      <c r="BJ250" s="29"/>
      <c r="BK250" s="29">
        <v>31.8</v>
      </c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>
        <v>62.4</v>
      </c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</row>
    <row r="251" spans="1:185" s="30" customFormat="1" ht="15.75" customHeight="1" x14ac:dyDescent="0.2">
      <c r="A251" s="25" t="s">
        <v>1723</v>
      </c>
      <c r="B251" s="41" t="s">
        <v>2269</v>
      </c>
      <c r="C251" s="26" t="s">
        <v>105</v>
      </c>
      <c r="D251" s="24" t="s">
        <v>1982</v>
      </c>
      <c r="E251" s="24" t="s">
        <v>2271</v>
      </c>
      <c r="F251" s="31"/>
      <c r="G251" s="24" t="s">
        <v>2105</v>
      </c>
      <c r="H251" s="24" t="s">
        <v>116</v>
      </c>
      <c r="I251" s="25">
        <v>2</v>
      </c>
      <c r="J251" s="24" t="s">
        <v>589</v>
      </c>
      <c r="K251" s="24" t="s">
        <v>2106</v>
      </c>
      <c r="L251" s="27">
        <v>999712416</v>
      </c>
      <c r="M251" s="28" t="s">
        <v>112</v>
      </c>
      <c r="N251" s="28" t="b">
        <v>1</v>
      </c>
      <c r="O251" s="27"/>
      <c r="P251" s="27"/>
      <c r="Q251" s="33">
        <f t="shared" si="20"/>
        <v>207.7</v>
      </c>
      <c r="R251" s="34">
        <f t="shared" si="21"/>
        <v>5</v>
      </c>
      <c r="S251" s="23"/>
      <c r="T251" s="27">
        <v>31.8</v>
      </c>
      <c r="U251" s="29"/>
      <c r="V251" s="29"/>
      <c r="W251" s="27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>
        <v>45.3</v>
      </c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>
        <v>108</v>
      </c>
      <c r="BL251" s="29"/>
      <c r="BM251" s="29"/>
      <c r="BN251" s="29"/>
      <c r="BO251" s="29"/>
      <c r="BP251" s="29">
        <v>22.6</v>
      </c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</row>
    <row r="252" spans="1:185" s="30" customFormat="1" ht="15.75" customHeight="1" x14ac:dyDescent="0.2">
      <c r="A252" s="25" t="s">
        <v>1723</v>
      </c>
      <c r="B252" s="41" t="s">
        <v>2269</v>
      </c>
      <c r="C252" s="26" t="s">
        <v>105</v>
      </c>
      <c r="D252" s="24" t="s">
        <v>2287</v>
      </c>
      <c r="E252" s="24" t="s">
        <v>1428</v>
      </c>
      <c r="F252" s="31"/>
      <c r="G252" s="24"/>
      <c r="H252" s="24"/>
      <c r="I252" s="25"/>
      <c r="J252" s="24"/>
      <c r="K252" s="24"/>
      <c r="L252" s="27"/>
      <c r="M252" s="28"/>
      <c r="N252" s="28"/>
      <c r="O252" s="27"/>
      <c r="P252" s="27"/>
      <c r="Q252" s="33">
        <f t="shared" si="20"/>
        <v>204.49</v>
      </c>
      <c r="R252" s="34">
        <f t="shared" si="21"/>
        <v>6</v>
      </c>
      <c r="S252" s="23"/>
      <c r="T252" s="27"/>
      <c r="U252" s="29"/>
      <c r="V252" s="29"/>
      <c r="W252" s="27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>
        <v>22.2</v>
      </c>
      <c r="BL252" s="29"/>
      <c r="BM252" s="29"/>
      <c r="BN252" s="29"/>
      <c r="BO252" s="29"/>
      <c r="BP252" s="29">
        <v>5.65</v>
      </c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>
        <v>66.64</v>
      </c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>
        <v>110</v>
      </c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</row>
    <row r="253" spans="1:185" s="30" customFormat="1" ht="15.75" customHeight="1" x14ac:dyDescent="0.2">
      <c r="A253" s="25" t="s">
        <v>1723</v>
      </c>
      <c r="B253" s="41" t="s">
        <v>2269</v>
      </c>
      <c r="C253" s="26" t="s">
        <v>105</v>
      </c>
      <c r="D253" s="24" t="s">
        <v>2272</v>
      </c>
      <c r="E253" s="24" t="s">
        <v>2273</v>
      </c>
      <c r="F253" s="31"/>
      <c r="G253" s="24" t="s">
        <v>663</v>
      </c>
      <c r="H253" s="24" t="s">
        <v>122</v>
      </c>
      <c r="I253" s="25">
        <v>4</v>
      </c>
      <c r="J253" s="24" t="s">
        <v>1547</v>
      </c>
      <c r="K253" s="24" t="s">
        <v>845</v>
      </c>
      <c r="L253" s="27">
        <v>999778473</v>
      </c>
      <c r="M253" s="28" t="s">
        <v>112</v>
      </c>
      <c r="N253" s="28" t="b">
        <v>1</v>
      </c>
      <c r="O253" s="27"/>
      <c r="P253" s="27"/>
      <c r="Q253" s="33">
        <f t="shared" si="20"/>
        <v>181.6</v>
      </c>
      <c r="R253" s="34">
        <f t="shared" si="21"/>
        <v>7</v>
      </c>
      <c r="S253" s="23"/>
      <c r="T253" s="27">
        <v>31.8</v>
      </c>
      <c r="U253" s="29"/>
      <c r="V253" s="29"/>
      <c r="W253" s="27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>
        <v>22.2</v>
      </c>
      <c r="BL253" s="29"/>
      <c r="BM253" s="29"/>
      <c r="BN253" s="29"/>
      <c r="BO253" s="29">
        <v>63.05</v>
      </c>
      <c r="BP253" s="29">
        <v>16.95</v>
      </c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>
        <v>47.6</v>
      </c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</row>
    <row r="254" spans="1:185" s="30" customFormat="1" ht="15.75" customHeight="1" x14ac:dyDescent="0.2">
      <c r="A254" s="25" t="s">
        <v>1723</v>
      </c>
      <c r="B254" s="41" t="s">
        <v>2269</v>
      </c>
      <c r="C254" s="26" t="s">
        <v>105</v>
      </c>
      <c r="D254" s="24" t="s">
        <v>2274</v>
      </c>
      <c r="E254" s="24" t="s">
        <v>371</v>
      </c>
      <c r="F254" s="31"/>
      <c r="G254" s="24" t="s">
        <v>980</v>
      </c>
      <c r="H254" s="24" t="s">
        <v>122</v>
      </c>
      <c r="I254" s="25">
        <v>4</v>
      </c>
      <c r="J254" s="24" t="s">
        <v>123</v>
      </c>
      <c r="K254" s="24" t="s">
        <v>124</v>
      </c>
      <c r="L254" s="27">
        <v>999794493</v>
      </c>
      <c r="M254" s="28" t="s">
        <v>112</v>
      </c>
      <c r="N254" s="28" t="b">
        <v>1</v>
      </c>
      <c r="O254" s="27"/>
      <c r="P254" s="27"/>
      <c r="Q254" s="33">
        <f t="shared" si="20"/>
        <v>179.29999999999998</v>
      </c>
      <c r="R254" s="34">
        <f t="shared" si="21"/>
        <v>8</v>
      </c>
      <c r="S254" s="23"/>
      <c r="T254" s="27"/>
      <c r="U254" s="29"/>
      <c r="V254" s="29"/>
      <c r="W254" s="27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>
        <v>32.4</v>
      </c>
      <c r="BE254" s="29"/>
      <c r="BF254" s="29"/>
      <c r="BG254" s="29"/>
      <c r="BH254" s="29"/>
      <c r="BI254" s="29"/>
      <c r="BJ254" s="29"/>
      <c r="BK254" s="29">
        <v>45.3</v>
      </c>
      <c r="BL254" s="29"/>
      <c r="BM254" s="29"/>
      <c r="BN254" s="29"/>
      <c r="BO254" s="29"/>
      <c r="BP254" s="29"/>
      <c r="BQ254" s="29"/>
      <c r="BR254" s="29"/>
      <c r="BS254" s="29">
        <v>54</v>
      </c>
      <c r="BT254" s="29"/>
      <c r="BU254" s="29"/>
      <c r="BV254" s="29"/>
      <c r="BW254" s="29"/>
      <c r="BX254" s="29"/>
      <c r="BY254" s="29"/>
      <c r="BZ254" s="29"/>
      <c r="CA254" s="29"/>
      <c r="CB254" s="29">
        <v>47.6</v>
      </c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</row>
    <row r="255" spans="1:185" s="30" customFormat="1" ht="15.75" customHeight="1" x14ac:dyDescent="0.2">
      <c r="A255" s="25" t="s">
        <v>1723</v>
      </c>
      <c r="B255" s="41" t="s">
        <v>2269</v>
      </c>
      <c r="C255" s="26" t="s">
        <v>105</v>
      </c>
      <c r="D255" s="57" t="s">
        <v>2278</v>
      </c>
      <c r="E255" s="57" t="s">
        <v>2279</v>
      </c>
      <c r="F255" s="31"/>
      <c r="G255" s="24"/>
      <c r="H255" s="24"/>
      <c r="I255" s="25"/>
      <c r="J255" s="24"/>
      <c r="K255" s="24"/>
      <c r="L255" s="27"/>
      <c r="M255" s="28"/>
      <c r="N255" s="28"/>
      <c r="O255" s="27"/>
      <c r="P255" s="27"/>
      <c r="Q255" s="33">
        <f t="shared" si="20"/>
        <v>170.85000000000002</v>
      </c>
      <c r="R255" s="34">
        <f t="shared" si="21"/>
        <v>9</v>
      </c>
      <c r="S255" s="23"/>
      <c r="T255" s="27"/>
      <c r="U255" s="29"/>
      <c r="V255" s="29"/>
      <c r="W255" s="27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>
        <v>40.4</v>
      </c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>
        <v>89.25</v>
      </c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>
        <v>41.2</v>
      </c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</row>
    <row r="256" spans="1:185" s="30" customFormat="1" ht="15.75" customHeight="1" x14ac:dyDescent="0.2">
      <c r="A256" s="25" t="s">
        <v>1723</v>
      </c>
      <c r="B256" s="41" t="s">
        <v>2269</v>
      </c>
      <c r="C256" s="26" t="s">
        <v>105</v>
      </c>
      <c r="D256" s="24" t="s">
        <v>2246</v>
      </c>
      <c r="E256" s="24" t="s">
        <v>2247</v>
      </c>
      <c r="F256" s="31">
        <v>36945</v>
      </c>
      <c r="G256" s="24" t="s">
        <v>2248</v>
      </c>
      <c r="H256" s="24" t="s">
        <v>116</v>
      </c>
      <c r="I256" s="25">
        <v>2</v>
      </c>
      <c r="J256" s="24" t="s">
        <v>2249</v>
      </c>
      <c r="K256" s="24" t="s">
        <v>2250</v>
      </c>
      <c r="L256" s="27">
        <v>999837411</v>
      </c>
      <c r="M256" s="28" t="s">
        <v>112</v>
      </c>
      <c r="N256" s="28"/>
      <c r="O256" s="27"/>
      <c r="P256" s="27"/>
      <c r="Q256" s="33">
        <f t="shared" si="20"/>
        <v>169.05</v>
      </c>
      <c r="R256" s="34">
        <f t="shared" si="21"/>
        <v>10</v>
      </c>
      <c r="S256" s="23"/>
      <c r="T256" s="27">
        <v>22.2</v>
      </c>
      <c r="U256" s="29"/>
      <c r="V256" s="29"/>
      <c r="W256" s="27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>
        <v>32.4</v>
      </c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>
        <v>22.2</v>
      </c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>
        <v>45.45</v>
      </c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>
        <v>46.8</v>
      </c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</row>
    <row r="257" spans="1:185" s="30" customFormat="1" ht="15.75" customHeight="1" x14ac:dyDescent="0.2">
      <c r="A257" s="25" t="s">
        <v>1723</v>
      </c>
      <c r="B257" s="41" t="s">
        <v>2269</v>
      </c>
      <c r="C257" s="26" t="s">
        <v>105</v>
      </c>
      <c r="D257" s="24" t="s">
        <v>1955</v>
      </c>
      <c r="E257" s="24" t="s">
        <v>1956</v>
      </c>
      <c r="F257" s="31"/>
      <c r="G257" s="24" t="s">
        <v>1089</v>
      </c>
      <c r="H257" s="24" t="s">
        <v>116</v>
      </c>
      <c r="I257" s="25">
        <v>2</v>
      </c>
      <c r="J257" s="24" t="s">
        <v>1908</v>
      </c>
      <c r="K257" s="24" t="s">
        <v>1957</v>
      </c>
      <c r="L257" s="27">
        <v>999703170</v>
      </c>
      <c r="M257" s="28" t="s">
        <v>112</v>
      </c>
      <c r="N257" s="28"/>
      <c r="O257" s="27"/>
      <c r="P257" s="27"/>
      <c r="Q257" s="33">
        <f t="shared" si="20"/>
        <v>144</v>
      </c>
      <c r="R257" s="34">
        <f t="shared" si="21"/>
        <v>11</v>
      </c>
      <c r="S257" s="23"/>
      <c r="T257" s="27"/>
      <c r="U257" s="29"/>
      <c r="V257" s="29"/>
      <c r="W257" s="27"/>
      <c r="X257" s="29"/>
      <c r="Y257" s="29"/>
      <c r="Z257" s="29"/>
      <c r="AA257" s="29"/>
      <c r="AB257" s="29"/>
      <c r="AC257" s="29">
        <v>90</v>
      </c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>
        <v>54</v>
      </c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</row>
    <row r="258" spans="1:185" s="30" customFormat="1" ht="15.75" customHeight="1" x14ac:dyDescent="0.2">
      <c r="A258" s="25" t="s">
        <v>1723</v>
      </c>
      <c r="B258" s="41" t="s">
        <v>2269</v>
      </c>
      <c r="C258" s="26" t="s">
        <v>105</v>
      </c>
      <c r="D258" s="24" t="s">
        <v>2018</v>
      </c>
      <c r="E258" s="24" t="s">
        <v>2019</v>
      </c>
      <c r="F258" s="31"/>
      <c r="G258" s="24" t="s">
        <v>1388</v>
      </c>
      <c r="H258" s="24" t="s">
        <v>122</v>
      </c>
      <c r="I258" s="25">
        <v>4</v>
      </c>
      <c r="J258" s="24" t="s">
        <v>1389</v>
      </c>
      <c r="K258" s="24" t="s">
        <v>2020</v>
      </c>
      <c r="L258" s="27">
        <v>999872464</v>
      </c>
      <c r="M258" s="28" t="s">
        <v>112</v>
      </c>
      <c r="N258" s="28"/>
      <c r="O258" s="27"/>
      <c r="P258" s="27"/>
      <c r="Q258" s="33">
        <f t="shared" si="20"/>
        <v>131.5</v>
      </c>
      <c r="R258" s="34">
        <f t="shared" si="21"/>
        <v>12</v>
      </c>
      <c r="S258" s="23"/>
      <c r="T258" s="27">
        <v>22.2</v>
      </c>
      <c r="U258" s="29"/>
      <c r="V258" s="29"/>
      <c r="W258" s="27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>
        <v>47.7</v>
      </c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>
        <v>61.6</v>
      </c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</row>
    <row r="259" spans="1:185" s="30" customFormat="1" ht="15.75" customHeight="1" x14ac:dyDescent="0.2">
      <c r="A259" s="25" t="s">
        <v>1723</v>
      </c>
      <c r="B259" s="41" t="s">
        <v>2269</v>
      </c>
      <c r="C259" s="26" t="s">
        <v>105</v>
      </c>
      <c r="D259" s="24" t="s">
        <v>1778</v>
      </c>
      <c r="E259" s="24" t="s">
        <v>2277</v>
      </c>
      <c r="F259" s="31"/>
      <c r="G259" s="24" t="s">
        <v>1989</v>
      </c>
      <c r="H259" s="24" t="s">
        <v>156</v>
      </c>
      <c r="I259" s="25">
        <v>6</v>
      </c>
      <c r="J259" s="24" t="s">
        <v>1547</v>
      </c>
      <c r="K259" s="24" t="s">
        <v>1990</v>
      </c>
      <c r="L259" s="27">
        <v>999718345</v>
      </c>
      <c r="M259" s="28" t="s">
        <v>112</v>
      </c>
      <c r="N259" s="28"/>
      <c r="O259" s="27"/>
      <c r="P259" s="27"/>
      <c r="Q259" s="33">
        <f t="shared" si="20"/>
        <v>130.75</v>
      </c>
      <c r="R259" s="34">
        <f t="shared" si="21"/>
        <v>13</v>
      </c>
      <c r="S259" s="23"/>
      <c r="T259" s="27">
        <v>45.3</v>
      </c>
      <c r="U259" s="29"/>
      <c r="V259" s="29"/>
      <c r="W259" s="27"/>
      <c r="X259" s="29"/>
      <c r="Y259" s="29"/>
      <c r="Z259" s="29"/>
      <c r="AA259" s="29">
        <v>20</v>
      </c>
      <c r="AB259" s="29">
        <v>20</v>
      </c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>
        <v>45.45</v>
      </c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</row>
    <row r="260" spans="1:185" s="30" customFormat="1" ht="15.75" customHeight="1" x14ac:dyDescent="0.2">
      <c r="A260" s="25" t="s">
        <v>1723</v>
      </c>
      <c r="B260" s="41" t="s">
        <v>2269</v>
      </c>
      <c r="C260" s="26" t="s">
        <v>105</v>
      </c>
      <c r="D260" s="24" t="s">
        <v>2409</v>
      </c>
      <c r="E260" s="24" t="s">
        <v>2410</v>
      </c>
      <c r="F260" s="31"/>
      <c r="G260" s="24" t="s">
        <v>2411</v>
      </c>
      <c r="H260" s="24" t="s">
        <v>139</v>
      </c>
      <c r="I260" s="25">
        <v>8</v>
      </c>
      <c r="J260" s="24" t="s">
        <v>713</v>
      </c>
      <c r="K260" s="24" t="s">
        <v>2412</v>
      </c>
      <c r="L260" s="27">
        <v>999860583</v>
      </c>
      <c r="M260" s="28" t="s">
        <v>112</v>
      </c>
      <c r="N260" s="28"/>
      <c r="O260" s="27"/>
      <c r="P260" s="27"/>
      <c r="Q260" s="33">
        <f t="shared" si="20"/>
        <v>128.09</v>
      </c>
      <c r="R260" s="34">
        <f t="shared" si="21"/>
        <v>14</v>
      </c>
      <c r="S260" s="23"/>
      <c r="T260" s="27"/>
      <c r="U260" s="29"/>
      <c r="V260" s="29"/>
      <c r="W260" s="27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>
        <v>5.65</v>
      </c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>
        <v>60.6</v>
      </c>
      <c r="CT260" s="29"/>
      <c r="CU260" s="29"/>
      <c r="CV260" s="29"/>
      <c r="CW260" s="29"/>
      <c r="CX260" s="29"/>
      <c r="CY260" s="29">
        <v>34.340000000000003</v>
      </c>
      <c r="CZ260" s="29"/>
      <c r="DA260" s="29"/>
      <c r="DB260" s="29">
        <v>27.5</v>
      </c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</row>
    <row r="261" spans="1:185" s="30" customFormat="1" ht="15.75" customHeight="1" x14ac:dyDescent="0.2">
      <c r="A261" s="25" t="s">
        <v>1723</v>
      </c>
      <c r="B261" s="41" t="s">
        <v>2269</v>
      </c>
      <c r="C261" s="26" t="s">
        <v>105</v>
      </c>
      <c r="D261" s="24" t="s">
        <v>1912</v>
      </c>
      <c r="E261" s="24" t="s">
        <v>2280</v>
      </c>
      <c r="F261" s="31"/>
      <c r="G261" s="24" t="s">
        <v>2281</v>
      </c>
      <c r="H261" s="24" t="s">
        <v>1419</v>
      </c>
      <c r="I261" s="25">
        <v>5</v>
      </c>
      <c r="J261" s="24" t="s">
        <v>1420</v>
      </c>
      <c r="K261" s="24" t="s">
        <v>2282</v>
      </c>
      <c r="L261" s="27">
        <v>999858639</v>
      </c>
      <c r="M261" s="28" t="s">
        <v>112</v>
      </c>
      <c r="N261" s="28"/>
      <c r="O261" s="27"/>
      <c r="P261" s="27"/>
      <c r="Q261" s="33">
        <f t="shared" si="20"/>
        <v>126.35</v>
      </c>
      <c r="R261" s="34">
        <f t="shared" si="21"/>
        <v>15</v>
      </c>
      <c r="S261" s="23"/>
      <c r="T261" s="27"/>
      <c r="U261" s="29"/>
      <c r="V261" s="29"/>
      <c r="W261" s="27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>
        <v>34.340000000000003</v>
      </c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>
        <v>22.2</v>
      </c>
      <c r="BL261" s="29"/>
      <c r="BM261" s="29"/>
      <c r="BN261" s="29">
        <v>23.46</v>
      </c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>
        <v>46.35</v>
      </c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</row>
    <row r="262" spans="1:185" s="30" customFormat="1" ht="15.75" customHeight="1" x14ac:dyDescent="0.2">
      <c r="A262" s="25" t="s">
        <v>1723</v>
      </c>
      <c r="B262" s="41" t="s">
        <v>2269</v>
      </c>
      <c r="C262" s="26" t="s">
        <v>105</v>
      </c>
      <c r="D262" s="24" t="s">
        <v>2230</v>
      </c>
      <c r="E262" s="24" t="s">
        <v>2231</v>
      </c>
      <c r="F262" s="31"/>
      <c r="G262" s="24" t="s">
        <v>2232</v>
      </c>
      <c r="H262" s="24" t="s">
        <v>139</v>
      </c>
      <c r="I262" s="25">
        <v>8</v>
      </c>
      <c r="J262" s="24" t="s">
        <v>1471</v>
      </c>
      <c r="K262" s="24" t="s">
        <v>1472</v>
      </c>
      <c r="L262" s="27">
        <v>999863372</v>
      </c>
      <c r="M262" s="28" t="s">
        <v>112</v>
      </c>
      <c r="N262" s="28"/>
      <c r="O262" s="27"/>
      <c r="P262" s="27"/>
      <c r="Q262" s="33">
        <f t="shared" si="20"/>
        <v>124.44</v>
      </c>
      <c r="R262" s="34">
        <f t="shared" si="21"/>
        <v>16</v>
      </c>
      <c r="S262" s="23"/>
      <c r="T262" s="27"/>
      <c r="U262" s="29"/>
      <c r="V262" s="29"/>
      <c r="W262" s="27"/>
      <c r="X262" s="29"/>
      <c r="Y262" s="29"/>
      <c r="Z262" s="29"/>
      <c r="AA262" s="29"/>
      <c r="AB262" s="29"/>
      <c r="AC262" s="29"/>
      <c r="AD262" s="29"/>
      <c r="AE262" s="29">
        <v>28</v>
      </c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>
        <v>31.8</v>
      </c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>
        <v>34.340000000000003</v>
      </c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>
        <v>30.3</v>
      </c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</row>
    <row r="263" spans="1:185" s="30" customFormat="1" ht="15.75" customHeight="1" x14ac:dyDescent="0.2">
      <c r="A263" s="25" t="s">
        <v>1723</v>
      </c>
      <c r="B263" s="41" t="s">
        <v>2269</v>
      </c>
      <c r="C263" s="26" t="s">
        <v>105</v>
      </c>
      <c r="D263" s="24" t="s">
        <v>2025</v>
      </c>
      <c r="E263" s="24" t="s">
        <v>612</v>
      </c>
      <c r="F263" s="31">
        <v>37432</v>
      </c>
      <c r="G263" s="24" t="s">
        <v>613</v>
      </c>
      <c r="H263" s="24" t="s">
        <v>109</v>
      </c>
      <c r="I263" s="25">
        <v>6</v>
      </c>
      <c r="J263" s="24" t="s">
        <v>614</v>
      </c>
      <c r="K263" s="24" t="s">
        <v>196</v>
      </c>
      <c r="L263" s="27">
        <v>999834668</v>
      </c>
      <c r="M263" s="28" t="s">
        <v>112</v>
      </c>
      <c r="N263" s="28"/>
      <c r="O263" s="27"/>
      <c r="P263" s="27"/>
      <c r="Q263" s="33">
        <f t="shared" si="20"/>
        <v>111.38</v>
      </c>
      <c r="R263" s="34">
        <f t="shared" si="21"/>
        <v>17</v>
      </c>
      <c r="S263" s="23"/>
      <c r="T263" s="27"/>
      <c r="U263" s="29"/>
      <c r="V263" s="29"/>
      <c r="W263" s="27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>
        <v>16.100000000000001</v>
      </c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>
        <v>60.6</v>
      </c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>
        <v>34.68</v>
      </c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</row>
    <row r="264" spans="1:185" s="30" customFormat="1" ht="15.75" customHeight="1" x14ac:dyDescent="0.2">
      <c r="A264" s="25" t="s">
        <v>1723</v>
      </c>
      <c r="B264" s="41" t="s">
        <v>2269</v>
      </c>
      <c r="C264" s="26" t="s">
        <v>105</v>
      </c>
      <c r="D264" s="24" t="s">
        <v>2169</v>
      </c>
      <c r="E264" s="24" t="s">
        <v>2283</v>
      </c>
      <c r="F264" s="31"/>
      <c r="G264" s="24" t="s">
        <v>296</v>
      </c>
      <c r="H264" s="24" t="s">
        <v>139</v>
      </c>
      <c r="I264" s="25">
        <v>8</v>
      </c>
      <c r="J264" s="24" t="s">
        <v>140</v>
      </c>
      <c r="K264" s="24" t="s">
        <v>2284</v>
      </c>
      <c r="L264" s="27">
        <v>999015227</v>
      </c>
      <c r="M264" s="28" t="s">
        <v>112</v>
      </c>
      <c r="N264" s="28"/>
      <c r="O264" s="27"/>
      <c r="P264" s="27"/>
      <c r="Q264" s="33">
        <f t="shared" si="20"/>
        <v>107.65</v>
      </c>
      <c r="R264" s="34">
        <f t="shared" si="21"/>
        <v>18</v>
      </c>
      <c r="S264" s="23"/>
      <c r="T264" s="27"/>
      <c r="U264" s="29"/>
      <c r="V264" s="29"/>
      <c r="W264" s="27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>
        <v>22.2</v>
      </c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>
        <v>45.45</v>
      </c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>
        <v>40</v>
      </c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</row>
    <row r="265" spans="1:185" s="30" customFormat="1" ht="15.75" customHeight="1" x14ac:dyDescent="0.2">
      <c r="A265" s="25" t="s">
        <v>1723</v>
      </c>
      <c r="B265" s="41" t="s">
        <v>2269</v>
      </c>
      <c r="C265" s="26" t="s">
        <v>105</v>
      </c>
      <c r="D265" s="24" t="s">
        <v>2285</v>
      </c>
      <c r="E265" s="24" t="s">
        <v>2286</v>
      </c>
      <c r="F265" s="31"/>
      <c r="G265" s="24" t="s">
        <v>468</v>
      </c>
      <c r="H265" s="24" t="s">
        <v>122</v>
      </c>
      <c r="I265" s="25">
        <v>4</v>
      </c>
      <c r="J265" s="24" t="s">
        <v>123</v>
      </c>
      <c r="K265" s="24" t="s">
        <v>124</v>
      </c>
      <c r="L265" s="27">
        <v>999829281</v>
      </c>
      <c r="M265" s="28" t="s">
        <v>112</v>
      </c>
      <c r="N265" s="28"/>
      <c r="O265" s="27"/>
      <c r="P265" s="27"/>
      <c r="Q265" s="33">
        <f t="shared" si="20"/>
        <v>106.64</v>
      </c>
      <c r="R265" s="34">
        <f t="shared" si="21"/>
        <v>19</v>
      </c>
      <c r="S265" s="23"/>
      <c r="T265" s="27"/>
      <c r="U265" s="29"/>
      <c r="V265" s="29"/>
      <c r="W265" s="27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>
        <v>66.64</v>
      </c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>
        <v>40</v>
      </c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</row>
    <row r="266" spans="1:185" s="30" customFormat="1" ht="15.75" customHeight="1" x14ac:dyDescent="0.2">
      <c r="A266" s="25" t="s">
        <v>1723</v>
      </c>
      <c r="B266" s="41" t="s">
        <v>2269</v>
      </c>
      <c r="C266" s="26" t="s">
        <v>105</v>
      </c>
      <c r="D266" s="24" t="s">
        <v>2316</v>
      </c>
      <c r="E266" s="24" t="s">
        <v>2317</v>
      </c>
      <c r="F266" s="31">
        <v>37547</v>
      </c>
      <c r="G266" s="24" t="s">
        <v>2318</v>
      </c>
      <c r="H266" s="24" t="s">
        <v>316</v>
      </c>
      <c r="I266" s="25">
        <v>7</v>
      </c>
      <c r="J266" s="24" t="s">
        <v>519</v>
      </c>
      <c r="K266" s="24" t="s">
        <v>520</v>
      </c>
      <c r="L266" s="27">
        <v>999861630</v>
      </c>
      <c r="M266" s="28" t="s">
        <v>112</v>
      </c>
      <c r="N266" s="28"/>
      <c r="O266" s="27"/>
      <c r="P266" s="27"/>
      <c r="Q266" s="33">
        <f t="shared" si="20"/>
        <v>106.5</v>
      </c>
      <c r="R266" s="34">
        <f t="shared" si="21"/>
        <v>20</v>
      </c>
      <c r="S266" s="23"/>
      <c r="T266" s="27"/>
      <c r="U266" s="29"/>
      <c r="V266" s="29"/>
      <c r="W266" s="27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>
        <v>60.6</v>
      </c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>
        <v>45.9</v>
      </c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</row>
    <row r="267" spans="1:185" s="30" customFormat="1" ht="15.75" customHeight="1" x14ac:dyDescent="0.2">
      <c r="A267" s="25" t="s">
        <v>1723</v>
      </c>
      <c r="B267" s="41" t="s">
        <v>2269</v>
      </c>
      <c r="C267" s="26" t="s">
        <v>105</v>
      </c>
      <c r="D267" s="24" t="s">
        <v>2467</v>
      </c>
      <c r="E267" s="24" t="s">
        <v>2410</v>
      </c>
      <c r="F267" s="31"/>
      <c r="G267" s="24" t="s">
        <v>2411</v>
      </c>
      <c r="H267" s="24" t="s">
        <v>139</v>
      </c>
      <c r="I267" s="25">
        <v>8</v>
      </c>
      <c r="J267" s="24" t="s">
        <v>713</v>
      </c>
      <c r="K267" s="24" t="s">
        <v>2468</v>
      </c>
      <c r="L267" s="27">
        <v>999850229</v>
      </c>
      <c r="M267" s="28" t="s">
        <v>112</v>
      </c>
      <c r="N267" s="28" t="b">
        <v>1</v>
      </c>
      <c r="O267" s="27"/>
      <c r="P267" s="27"/>
      <c r="Q267" s="33">
        <f t="shared" si="20"/>
        <v>106.05000000000001</v>
      </c>
      <c r="R267" s="34">
        <f t="shared" si="21"/>
        <v>21</v>
      </c>
      <c r="S267" s="23"/>
      <c r="T267" s="27"/>
      <c r="U267" s="29"/>
      <c r="V267" s="29"/>
      <c r="W267" s="27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>
        <v>45.45</v>
      </c>
      <c r="CT267" s="29"/>
      <c r="CU267" s="29"/>
      <c r="CV267" s="29"/>
      <c r="CW267" s="29"/>
      <c r="CX267" s="29"/>
      <c r="CY267" s="29">
        <v>60.6</v>
      </c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</row>
    <row r="268" spans="1:185" s="30" customFormat="1" ht="15.75" customHeight="1" x14ac:dyDescent="0.2">
      <c r="A268" s="25" t="s">
        <v>1723</v>
      </c>
      <c r="B268" s="41" t="s">
        <v>2269</v>
      </c>
      <c r="C268" s="26" t="s">
        <v>105</v>
      </c>
      <c r="D268" s="24" t="s">
        <v>2312</v>
      </c>
      <c r="E268" s="24" t="s">
        <v>2313</v>
      </c>
      <c r="F268" s="31"/>
      <c r="G268" s="24" t="s">
        <v>161</v>
      </c>
      <c r="H268" s="24" t="s">
        <v>109</v>
      </c>
      <c r="I268" s="25">
        <v>6</v>
      </c>
      <c r="J268" s="24" t="s">
        <v>2314</v>
      </c>
      <c r="K268" s="24" t="s">
        <v>2315</v>
      </c>
      <c r="L268" s="27">
        <v>999853295</v>
      </c>
      <c r="M268" s="28" t="s">
        <v>112</v>
      </c>
      <c r="N268" s="28"/>
      <c r="O268" s="27"/>
      <c r="P268" s="27"/>
      <c r="Q268" s="33">
        <f t="shared" si="20"/>
        <v>105.2</v>
      </c>
      <c r="R268" s="34">
        <f t="shared" si="21"/>
        <v>22</v>
      </c>
      <c r="S268" s="23"/>
      <c r="T268" s="27"/>
      <c r="U268" s="29"/>
      <c r="V268" s="29"/>
      <c r="W268" s="27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>
        <v>61.2</v>
      </c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>
        <v>44</v>
      </c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</row>
    <row r="269" spans="1:185" s="30" customFormat="1" ht="15.75" customHeight="1" x14ac:dyDescent="0.2">
      <c r="A269" s="25" t="s">
        <v>1723</v>
      </c>
      <c r="B269" s="41" t="s">
        <v>2269</v>
      </c>
      <c r="C269" s="26" t="s">
        <v>105</v>
      </c>
      <c r="D269" s="24" t="s">
        <v>1986</v>
      </c>
      <c r="E269" s="24" t="s">
        <v>1987</v>
      </c>
      <c r="F269" s="31"/>
      <c r="G269" s="24" t="s">
        <v>858</v>
      </c>
      <c r="H269" s="24" t="s">
        <v>316</v>
      </c>
      <c r="I269" s="25">
        <v>7</v>
      </c>
      <c r="J269" s="24" t="s">
        <v>519</v>
      </c>
      <c r="K269" s="24" t="s">
        <v>520</v>
      </c>
      <c r="L269" s="27">
        <v>999797694</v>
      </c>
      <c r="M269" s="28" t="s">
        <v>112</v>
      </c>
      <c r="N269" s="28"/>
      <c r="O269" s="27"/>
      <c r="P269" s="27"/>
      <c r="Q269" s="33">
        <f t="shared" si="20"/>
        <v>101.6</v>
      </c>
      <c r="R269" s="34">
        <f t="shared" si="21"/>
        <v>23</v>
      </c>
      <c r="S269" s="23"/>
      <c r="T269" s="27"/>
      <c r="U269" s="29"/>
      <c r="V269" s="29"/>
      <c r="W269" s="27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>
        <v>40.4</v>
      </c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>
        <v>61.2</v>
      </c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</row>
    <row r="270" spans="1:185" s="30" customFormat="1" ht="15.75" customHeight="1" x14ac:dyDescent="0.2">
      <c r="A270" s="25" t="s">
        <v>1723</v>
      </c>
      <c r="B270" s="41" t="s">
        <v>2269</v>
      </c>
      <c r="C270" s="26" t="s">
        <v>105</v>
      </c>
      <c r="D270" s="24" t="s">
        <v>2299</v>
      </c>
      <c r="E270" s="24" t="s">
        <v>853</v>
      </c>
      <c r="F270" s="31"/>
      <c r="G270" s="24"/>
      <c r="H270" s="24"/>
      <c r="I270" s="25"/>
      <c r="J270" s="24"/>
      <c r="K270" s="24"/>
      <c r="L270" s="27"/>
      <c r="M270" s="28"/>
      <c r="N270" s="28"/>
      <c r="O270" s="27"/>
      <c r="P270" s="27"/>
      <c r="Q270" s="33">
        <f t="shared" si="20"/>
        <v>98.550000000000011</v>
      </c>
      <c r="R270" s="34">
        <f t="shared" si="21"/>
        <v>24</v>
      </c>
      <c r="S270" s="23"/>
      <c r="T270" s="27"/>
      <c r="U270" s="29"/>
      <c r="V270" s="29"/>
      <c r="W270" s="27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>
        <v>45.45</v>
      </c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>
        <v>22.2</v>
      </c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>
        <v>30.9</v>
      </c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</row>
    <row r="271" spans="1:185" s="30" customFormat="1" ht="15.75" customHeight="1" x14ac:dyDescent="0.2">
      <c r="A271" s="25" t="s">
        <v>1723</v>
      </c>
      <c r="B271" s="41" t="s">
        <v>2269</v>
      </c>
      <c r="C271" s="26" t="s">
        <v>105</v>
      </c>
      <c r="D271" s="24" t="s">
        <v>2272</v>
      </c>
      <c r="E271" s="24" t="s">
        <v>388</v>
      </c>
      <c r="F271" s="31">
        <v>37143</v>
      </c>
      <c r="G271" s="24" t="s">
        <v>389</v>
      </c>
      <c r="H271" s="24" t="s">
        <v>275</v>
      </c>
      <c r="I271" s="25">
        <v>3</v>
      </c>
      <c r="J271" s="24" t="s">
        <v>390</v>
      </c>
      <c r="K271" s="24" t="s">
        <v>2288</v>
      </c>
      <c r="L271" s="27">
        <v>999783961</v>
      </c>
      <c r="M271" s="28" t="s">
        <v>112</v>
      </c>
      <c r="N271" s="28"/>
      <c r="O271" s="27"/>
      <c r="P271" s="27"/>
      <c r="Q271" s="33">
        <f t="shared" si="20"/>
        <v>93.3</v>
      </c>
      <c r="R271" s="34">
        <f t="shared" si="21"/>
        <v>25</v>
      </c>
      <c r="S271" s="23"/>
      <c r="T271" s="27"/>
      <c r="U271" s="29"/>
      <c r="V271" s="29"/>
      <c r="W271" s="27"/>
      <c r="X271" s="29"/>
      <c r="Y271" s="29"/>
      <c r="Z271" s="29"/>
      <c r="AA271" s="29"/>
      <c r="AB271" s="29"/>
      <c r="AC271" s="29"/>
      <c r="AD271" s="29"/>
      <c r="AE271" s="29"/>
      <c r="AF271" s="29"/>
      <c r="AG271" s="29">
        <v>31.5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>
        <v>61.8</v>
      </c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</row>
    <row r="272" spans="1:185" s="30" customFormat="1" ht="15.75" customHeight="1" x14ac:dyDescent="0.2">
      <c r="A272" s="25" t="s">
        <v>1723</v>
      </c>
      <c r="B272" s="41" t="s">
        <v>2269</v>
      </c>
      <c r="C272" s="26" t="s">
        <v>105</v>
      </c>
      <c r="D272" s="24" t="s">
        <v>1903</v>
      </c>
      <c r="E272" s="24" t="s">
        <v>2289</v>
      </c>
      <c r="F272" s="31"/>
      <c r="G272" s="24" t="s">
        <v>2290</v>
      </c>
      <c r="H272" s="24" t="s">
        <v>606</v>
      </c>
      <c r="I272" s="25">
        <v>7</v>
      </c>
      <c r="J272" s="24" t="s">
        <v>1338</v>
      </c>
      <c r="K272" s="24" t="s">
        <v>1339</v>
      </c>
      <c r="L272" s="27">
        <v>999872533</v>
      </c>
      <c r="M272" s="28" t="s">
        <v>112</v>
      </c>
      <c r="N272" s="28"/>
      <c r="O272" s="27"/>
      <c r="P272" s="27"/>
      <c r="Q272" s="33">
        <f t="shared" si="20"/>
        <v>91.41</v>
      </c>
      <c r="R272" s="34">
        <f t="shared" si="21"/>
        <v>26</v>
      </c>
      <c r="S272" s="23"/>
      <c r="T272" s="27"/>
      <c r="U272" s="29"/>
      <c r="V272" s="29"/>
      <c r="W272" s="27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>
        <v>23.23</v>
      </c>
      <c r="BB272" s="29"/>
      <c r="BC272" s="29"/>
      <c r="BD272" s="29"/>
      <c r="BE272" s="29"/>
      <c r="BF272" s="29"/>
      <c r="BG272" s="29"/>
      <c r="BH272" s="29"/>
      <c r="BI272" s="29">
        <v>36.380000000000003</v>
      </c>
      <c r="BJ272" s="29"/>
      <c r="BK272" s="29">
        <v>31.8</v>
      </c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</row>
    <row r="273" spans="1:185" s="30" customFormat="1" ht="15.75" customHeight="1" x14ac:dyDescent="0.2">
      <c r="A273" s="25" t="s">
        <v>1723</v>
      </c>
      <c r="B273" s="41" t="s">
        <v>2269</v>
      </c>
      <c r="C273" s="26" t="s">
        <v>105</v>
      </c>
      <c r="D273" s="24" t="s">
        <v>2380</v>
      </c>
      <c r="E273" s="24" t="s">
        <v>2381</v>
      </c>
      <c r="F273" s="31"/>
      <c r="G273" s="24" t="s">
        <v>2382</v>
      </c>
      <c r="H273" s="24" t="s">
        <v>139</v>
      </c>
      <c r="I273" s="25">
        <v>8</v>
      </c>
      <c r="J273" s="24" t="s">
        <v>1415</v>
      </c>
      <c r="K273" s="24" t="s">
        <v>1416</v>
      </c>
      <c r="L273" s="27">
        <v>999834325</v>
      </c>
      <c r="M273" s="28" t="s">
        <v>112</v>
      </c>
      <c r="N273" s="28"/>
      <c r="O273" s="27"/>
      <c r="P273" s="27"/>
      <c r="Q273" s="33">
        <f t="shared" si="20"/>
        <v>91.22</v>
      </c>
      <c r="R273" s="34">
        <f t="shared" si="21"/>
        <v>27</v>
      </c>
      <c r="S273" s="23"/>
      <c r="T273" s="27"/>
      <c r="U273" s="29"/>
      <c r="V273" s="29"/>
      <c r="W273" s="27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>
        <v>22.2</v>
      </c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>
        <v>34.340000000000003</v>
      </c>
      <c r="CZ273" s="29"/>
      <c r="DA273" s="29"/>
      <c r="DB273" s="29"/>
      <c r="DC273" s="29">
        <v>34.68</v>
      </c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</row>
    <row r="274" spans="1:185" s="30" customFormat="1" ht="15.75" customHeight="1" x14ac:dyDescent="0.2">
      <c r="A274" s="25" t="s">
        <v>1723</v>
      </c>
      <c r="B274" s="41" t="s">
        <v>2269</v>
      </c>
      <c r="C274" s="26" t="s">
        <v>105</v>
      </c>
      <c r="D274" s="24" t="s">
        <v>2665</v>
      </c>
      <c r="E274" s="24" t="s">
        <v>2666</v>
      </c>
      <c r="F274" s="31"/>
      <c r="G274" s="24" t="s">
        <v>2667</v>
      </c>
      <c r="H274" s="24" t="s">
        <v>177</v>
      </c>
      <c r="I274" s="25">
        <v>3</v>
      </c>
      <c r="J274" s="24" t="s">
        <v>440</v>
      </c>
      <c r="K274" s="24" t="s">
        <v>441</v>
      </c>
      <c r="L274" s="27">
        <v>999700744</v>
      </c>
      <c r="M274" s="28" t="s">
        <v>112</v>
      </c>
      <c r="N274" s="28"/>
      <c r="O274" s="27"/>
      <c r="P274" s="27"/>
      <c r="Q274" s="33">
        <f t="shared" si="20"/>
        <v>90.5</v>
      </c>
      <c r="R274" s="34">
        <f t="shared" si="21"/>
        <v>28</v>
      </c>
      <c r="S274" s="23"/>
      <c r="T274" s="27"/>
      <c r="U274" s="29"/>
      <c r="V274" s="29"/>
      <c r="W274" s="27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>
        <v>27.5</v>
      </c>
      <c r="DC274" s="29"/>
      <c r="DD274" s="29"/>
      <c r="DE274" s="29"/>
      <c r="DF274" s="29"/>
      <c r="DG274" s="29"/>
      <c r="DH274" s="29">
        <v>63</v>
      </c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</row>
    <row r="275" spans="1:185" s="30" customFormat="1" ht="15.75" customHeight="1" x14ac:dyDescent="0.2">
      <c r="A275" s="25" t="s">
        <v>1723</v>
      </c>
      <c r="B275" s="41" t="s">
        <v>2269</v>
      </c>
      <c r="C275" s="26" t="s">
        <v>105</v>
      </c>
      <c r="D275" s="24" t="s">
        <v>2291</v>
      </c>
      <c r="E275" s="24" t="s">
        <v>2292</v>
      </c>
      <c r="F275" s="31">
        <v>37198</v>
      </c>
      <c r="G275" s="24" t="s">
        <v>464</v>
      </c>
      <c r="H275" s="24" t="s">
        <v>382</v>
      </c>
      <c r="I275" s="25">
        <v>3</v>
      </c>
      <c r="J275" s="24" t="s">
        <v>1495</v>
      </c>
      <c r="K275" s="24" t="s">
        <v>1496</v>
      </c>
      <c r="L275" s="27">
        <v>999858842</v>
      </c>
      <c r="M275" s="28" t="s">
        <v>112</v>
      </c>
      <c r="N275" s="28"/>
      <c r="O275" s="27"/>
      <c r="P275" s="27"/>
      <c r="Q275" s="33">
        <f t="shared" si="20"/>
        <v>82.8</v>
      </c>
      <c r="R275" s="34">
        <f t="shared" si="21"/>
        <v>29</v>
      </c>
      <c r="S275" s="23"/>
      <c r="T275" s="27"/>
      <c r="U275" s="29"/>
      <c r="V275" s="29"/>
      <c r="W275" s="27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>
        <v>22.2</v>
      </c>
      <c r="BL275" s="29"/>
      <c r="BM275" s="29"/>
      <c r="BN275" s="29"/>
      <c r="BO275" s="29"/>
      <c r="BP275" s="29"/>
      <c r="BQ275" s="29">
        <v>60.6</v>
      </c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</row>
    <row r="276" spans="1:185" s="30" customFormat="1" ht="15.75" customHeight="1" x14ac:dyDescent="0.2">
      <c r="A276" s="25" t="s">
        <v>1723</v>
      </c>
      <c r="B276" s="41" t="s">
        <v>2269</v>
      </c>
      <c r="C276" s="26" t="s">
        <v>105</v>
      </c>
      <c r="D276" s="24" t="s">
        <v>1821</v>
      </c>
      <c r="E276" s="24" t="s">
        <v>2293</v>
      </c>
      <c r="F276" s="31"/>
      <c r="G276" s="24" t="s">
        <v>2294</v>
      </c>
      <c r="H276" s="24" t="s">
        <v>316</v>
      </c>
      <c r="I276" s="25">
        <v>7</v>
      </c>
      <c r="J276" s="24" t="s">
        <v>2295</v>
      </c>
      <c r="K276" s="24" t="s">
        <v>2296</v>
      </c>
      <c r="L276" s="27">
        <v>999710891</v>
      </c>
      <c r="M276" s="28" t="s">
        <v>112</v>
      </c>
      <c r="N276" s="28"/>
      <c r="O276" s="27"/>
      <c r="P276" s="27"/>
      <c r="Q276" s="33">
        <f t="shared" si="20"/>
        <v>82.8</v>
      </c>
      <c r="R276" s="34">
        <f t="shared" si="21"/>
        <v>29</v>
      </c>
      <c r="S276" s="23"/>
      <c r="T276" s="27"/>
      <c r="U276" s="29"/>
      <c r="V276" s="29"/>
      <c r="W276" s="27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>
        <v>22.2</v>
      </c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>
        <v>60.6</v>
      </c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</row>
    <row r="277" spans="1:185" s="30" customFormat="1" ht="15.75" customHeight="1" x14ac:dyDescent="0.2">
      <c r="A277" s="25" t="s">
        <v>1723</v>
      </c>
      <c r="B277" s="41" t="s">
        <v>2269</v>
      </c>
      <c r="C277" s="26" t="s">
        <v>105</v>
      </c>
      <c r="D277" s="24" t="s">
        <v>3491</v>
      </c>
      <c r="E277" s="24" t="s">
        <v>3697</v>
      </c>
      <c r="F277" s="31"/>
      <c r="G277" s="24"/>
      <c r="H277" s="24"/>
      <c r="I277" s="25"/>
      <c r="J277" s="24"/>
      <c r="K277" s="24"/>
      <c r="L277" s="27"/>
      <c r="M277" s="28"/>
      <c r="N277" s="28"/>
      <c r="O277" s="27"/>
      <c r="P277" s="27"/>
      <c r="Q277" s="33">
        <f t="shared" si="20"/>
        <v>82.5</v>
      </c>
      <c r="R277" s="34">
        <f t="shared" si="21"/>
        <v>31</v>
      </c>
      <c r="S277" s="23"/>
      <c r="T277" s="27"/>
      <c r="U277" s="29"/>
      <c r="V277" s="29"/>
      <c r="W277" s="27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>
        <v>82.5</v>
      </c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</row>
    <row r="278" spans="1:185" s="30" customFormat="1" ht="15.75" customHeight="1" x14ac:dyDescent="0.2">
      <c r="A278" s="25" t="s">
        <v>1723</v>
      </c>
      <c r="B278" s="41" t="s">
        <v>2269</v>
      </c>
      <c r="C278" s="26" t="s">
        <v>105</v>
      </c>
      <c r="D278" s="24" t="s">
        <v>2297</v>
      </c>
      <c r="E278" s="24" t="s">
        <v>2298</v>
      </c>
      <c r="F278" s="31">
        <v>37312</v>
      </c>
      <c r="G278" s="24" t="s">
        <v>586</v>
      </c>
      <c r="H278" s="24" t="s">
        <v>116</v>
      </c>
      <c r="I278" s="25">
        <v>2</v>
      </c>
      <c r="J278" s="24" t="s">
        <v>128</v>
      </c>
      <c r="K278" s="24" t="s">
        <v>129</v>
      </c>
      <c r="L278" s="27">
        <v>999826765</v>
      </c>
      <c r="M278" s="28" t="s">
        <v>112</v>
      </c>
      <c r="N278" s="28"/>
      <c r="O278" s="27"/>
      <c r="P278" s="27"/>
      <c r="Q278" s="33">
        <f t="shared" si="20"/>
        <v>80.849999999999994</v>
      </c>
      <c r="R278" s="34">
        <f t="shared" si="21"/>
        <v>32</v>
      </c>
      <c r="S278" s="23"/>
      <c r="T278" s="27"/>
      <c r="U278" s="29"/>
      <c r="V278" s="29"/>
      <c r="W278" s="27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>
        <v>45.45</v>
      </c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>
        <v>35.4</v>
      </c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</row>
    <row r="279" spans="1:185" s="30" customFormat="1" ht="15.75" customHeight="1" x14ac:dyDescent="0.2">
      <c r="A279" s="25" t="s">
        <v>1723</v>
      </c>
      <c r="B279" s="41" t="s">
        <v>2269</v>
      </c>
      <c r="C279" s="26" t="s">
        <v>105</v>
      </c>
      <c r="D279" s="24" t="s">
        <v>2179</v>
      </c>
      <c r="E279" s="24" t="s">
        <v>2180</v>
      </c>
      <c r="F279" s="31"/>
      <c r="G279" s="24" t="s">
        <v>420</v>
      </c>
      <c r="H279" s="24" t="s">
        <v>258</v>
      </c>
      <c r="I279" s="25">
        <v>5</v>
      </c>
      <c r="J279" s="24" t="s">
        <v>421</v>
      </c>
      <c r="K279" s="24" t="s">
        <v>2181</v>
      </c>
      <c r="L279" s="27">
        <v>999874957</v>
      </c>
      <c r="M279" s="28" t="s">
        <v>112</v>
      </c>
      <c r="N279" s="28"/>
      <c r="O279" s="27"/>
      <c r="P279" s="27"/>
      <c r="Q279" s="33">
        <f t="shared" si="20"/>
        <v>77.7</v>
      </c>
      <c r="R279" s="34">
        <f t="shared" ref="R279:R310" si="22">RANK(Q279,$Q$247:$Q$452)</f>
        <v>33</v>
      </c>
      <c r="S279" s="23"/>
      <c r="T279" s="27"/>
      <c r="U279" s="29"/>
      <c r="V279" s="29"/>
      <c r="W279" s="27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>
        <v>45.9</v>
      </c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>
        <v>31.8</v>
      </c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</row>
    <row r="280" spans="1:185" s="30" customFormat="1" ht="15.75" customHeight="1" x14ac:dyDescent="0.2">
      <c r="A280" s="25" t="s">
        <v>1723</v>
      </c>
      <c r="B280" s="41" t="s">
        <v>2269</v>
      </c>
      <c r="C280" s="26" t="s">
        <v>105</v>
      </c>
      <c r="D280" s="24" t="s">
        <v>836</v>
      </c>
      <c r="E280" s="24" t="s">
        <v>2345</v>
      </c>
      <c r="F280" s="31"/>
      <c r="G280" s="24"/>
      <c r="H280" s="24"/>
      <c r="I280" s="25"/>
      <c r="J280" s="24"/>
      <c r="K280" s="24"/>
      <c r="L280" s="27"/>
      <c r="M280" s="28"/>
      <c r="N280" s="28"/>
      <c r="O280" s="27"/>
      <c r="P280" s="27"/>
      <c r="Q280" s="33">
        <f t="shared" si="20"/>
        <v>75.08</v>
      </c>
      <c r="R280" s="34">
        <f t="shared" si="22"/>
        <v>34</v>
      </c>
      <c r="S280" s="23"/>
      <c r="T280" s="27"/>
      <c r="U280" s="29"/>
      <c r="V280" s="29"/>
      <c r="W280" s="27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>
        <v>34.68</v>
      </c>
      <c r="CL280" s="29"/>
      <c r="CM280" s="29"/>
      <c r="CN280" s="29"/>
      <c r="CO280" s="29"/>
      <c r="CP280" s="29"/>
      <c r="CQ280" s="29"/>
      <c r="CR280" s="29">
        <v>40.4</v>
      </c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</row>
    <row r="281" spans="1:185" s="30" customFormat="1" ht="15.75" customHeight="1" x14ac:dyDescent="0.2">
      <c r="A281" s="25" t="s">
        <v>1723</v>
      </c>
      <c r="B281" s="41" t="s">
        <v>2269</v>
      </c>
      <c r="C281" s="26" t="s">
        <v>105</v>
      </c>
      <c r="D281" s="24" t="s">
        <v>2043</v>
      </c>
      <c r="E281" s="24" t="s">
        <v>2044</v>
      </c>
      <c r="F281" s="31"/>
      <c r="G281" s="24"/>
      <c r="H281" s="24"/>
      <c r="I281" s="25"/>
      <c r="J281" s="24"/>
      <c r="K281" s="24"/>
      <c r="L281" s="27"/>
      <c r="M281" s="28"/>
      <c r="N281" s="28"/>
      <c r="O281" s="27"/>
      <c r="P281" s="27"/>
      <c r="Q281" s="33">
        <f t="shared" si="20"/>
        <v>74.3</v>
      </c>
      <c r="R281" s="34">
        <f t="shared" si="22"/>
        <v>35</v>
      </c>
      <c r="S281" s="23"/>
      <c r="T281" s="27"/>
      <c r="U281" s="29"/>
      <c r="V281" s="29"/>
      <c r="W281" s="27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>
        <v>30.3</v>
      </c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>
        <v>44</v>
      </c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</row>
    <row r="282" spans="1:185" s="30" customFormat="1" ht="15.75" customHeight="1" x14ac:dyDescent="0.2">
      <c r="A282" s="25" t="s">
        <v>1723</v>
      </c>
      <c r="B282" s="41" t="s">
        <v>2269</v>
      </c>
      <c r="C282" s="26" t="s">
        <v>105</v>
      </c>
      <c r="D282" s="24" t="s">
        <v>2361</v>
      </c>
      <c r="E282" s="24" t="s">
        <v>2362</v>
      </c>
      <c r="F282" s="31"/>
      <c r="G282" s="24" t="s">
        <v>2363</v>
      </c>
      <c r="H282" s="24" t="s">
        <v>310</v>
      </c>
      <c r="I282" s="25">
        <v>5</v>
      </c>
      <c r="J282" s="24" t="s">
        <v>2364</v>
      </c>
      <c r="K282" s="24" t="s">
        <v>2365</v>
      </c>
      <c r="L282" s="27">
        <v>999888949</v>
      </c>
      <c r="M282" s="28" t="s">
        <v>112</v>
      </c>
      <c r="N282" s="28"/>
      <c r="O282" s="27"/>
      <c r="P282" s="27"/>
      <c r="Q282" s="33">
        <f t="shared" si="20"/>
        <v>71.8</v>
      </c>
      <c r="R282" s="34">
        <f t="shared" si="22"/>
        <v>36</v>
      </c>
      <c r="S282" s="23"/>
      <c r="T282" s="27"/>
      <c r="U282" s="29"/>
      <c r="V282" s="29"/>
      <c r="W282" s="27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>
        <v>31.8</v>
      </c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>
        <v>40</v>
      </c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</row>
    <row r="283" spans="1:185" s="30" customFormat="1" ht="15.75" customHeight="1" x14ac:dyDescent="0.2">
      <c r="A283" s="25" t="s">
        <v>1723</v>
      </c>
      <c r="B283" s="41" t="s">
        <v>2269</v>
      </c>
      <c r="C283" s="26" t="s">
        <v>105</v>
      </c>
      <c r="D283" s="24" t="s">
        <v>3698</v>
      </c>
      <c r="E283" s="24" t="s">
        <v>3699</v>
      </c>
      <c r="F283" s="31"/>
      <c r="G283" s="24"/>
      <c r="H283" s="24"/>
      <c r="I283" s="25"/>
      <c r="J283" s="24"/>
      <c r="K283" s="24"/>
      <c r="L283" s="27"/>
      <c r="M283" s="28"/>
      <c r="N283" s="28"/>
      <c r="O283" s="27"/>
      <c r="P283" s="27"/>
      <c r="Q283" s="33">
        <f t="shared" si="20"/>
        <v>70.3</v>
      </c>
      <c r="R283" s="34">
        <f t="shared" si="22"/>
        <v>37</v>
      </c>
      <c r="S283" s="23"/>
      <c r="T283" s="27"/>
      <c r="U283" s="29"/>
      <c r="V283" s="29"/>
      <c r="W283" s="27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>
        <v>30.3</v>
      </c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>
        <v>40</v>
      </c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</row>
    <row r="284" spans="1:185" s="30" customFormat="1" ht="15.75" customHeight="1" x14ac:dyDescent="0.2">
      <c r="A284" s="25" t="s">
        <v>1723</v>
      </c>
      <c r="B284" s="41" t="s">
        <v>2269</v>
      </c>
      <c r="C284" s="26" t="s">
        <v>105</v>
      </c>
      <c r="D284" s="24" t="s">
        <v>2404</v>
      </c>
      <c r="E284" s="24" t="s">
        <v>2405</v>
      </c>
      <c r="F284" s="31"/>
      <c r="G284" s="24" t="s">
        <v>1873</v>
      </c>
      <c r="H284" s="24" t="s">
        <v>606</v>
      </c>
      <c r="I284" s="25">
        <v>7</v>
      </c>
      <c r="J284" s="24" t="s">
        <v>1856</v>
      </c>
      <c r="K284" s="24" t="s">
        <v>1857</v>
      </c>
      <c r="L284" s="27">
        <v>999860070</v>
      </c>
      <c r="M284" s="28" t="s">
        <v>112</v>
      </c>
      <c r="N284" s="28"/>
      <c r="O284" s="27"/>
      <c r="P284" s="27"/>
      <c r="Q284" s="33">
        <f t="shared" si="20"/>
        <v>70</v>
      </c>
      <c r="R284" s="34">
        <f t="shared" si="22"/>
        <v>38</v>
      </c>
      <c r="S284" s="23"/>
      <c r="T284" s="27"/>
      <c r="U284" s="29"/>
      <c r="V284" s="29"/>
      <c r="W284" s="27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>
        <v>10</v>
      </c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>
        <v>60</v>
      </c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</row>
    <row r="285" spans="1:185" s="30" customFormat="1" ht="15.75" customHeight="1" x14ac:dyDescent="0.2">
      <c r="A285" s="25" t="s">
        <v>1723</v>
      </c>
      <c r="B285" s="41" t="s">
        <v>2269</v>
      </c>
      <c r="C285" s="26" t="s">
        <v>105</v>
      </c>
      <c r="D285" s="24" t="s">
        <v>2193</v>
      </c>
      <c r="E285" s="24" t="s">
        <v>2199</v>
      </c>
      <c r="F285" s="31"/>
      <c r="G285" s="24" t="s">
        <v>1516</v>
      </c>
      <c r="H285" s="24" t="s">
        <v>139</v>
      </c>
      <c r="I285" s="25">
        <v>8</v>
      </c>
      <c r="J285" s="24" t="s">
        <v>1517</v>
      </c>
      <c r="K285" s="24" t="s">
        <v>1518</v>
      </c>
      <c r="L285" s="27">
        <v>999797541</v>
      </c>
      <c r="M285" s="28" t="s">
        <v>112</v>
      </c>
      <c r="N285" s="28"/>
      <c r="O285" s="27"/>
      <c r="P285" s="27"/>
      <c r="Q285" s="33">
        <f t="shared" si="20"/>
        <v>69.02000000000001</v>
      </c>
      <c r="R285" s="34">
        <f t="shared" si="22"/>
        <v>39</v>
      </c>
      <c r="S285" s="23"/>
      <c r="T285" s="27"/>
      <c r="U285" s="29"/>
      <c r="V285" s="29"/>
      <c r="W285" s="27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>
        <v>34.340000000000003</v>
      </c>
      <c r="CT285" s="29"/>
      <c r="CU285" s="29"/>
      <c r="CV285" s="29"/>
      <c r="CW285" s="29"/>
      <c r="CX285" s="29"/>
      <c r="CY285" s="29"/>
      <c r="CZ285" s="29"/>
      <c r="DA285" s="29"/>
      <c r="DB285" s="29"/>
      <c r="DC285" s="29">
        <v>34.68</v>
      </c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</row>
    <row r="286" spans="1:185" s="30" customFormat="1" ht="15.75" customHeight="1" x14ac:dyDescent="0.2">
      <c r="A286" s="25" t="s">
        <v>1723</v>
      </c>
      <c r="B286" s="41" t="s">
        <v>2269</v>
      </c>
      <c r="C286" s="26" t="s">
        <v>105</v>
      </c>
      <c r="D286" s="24" t="s">
        <v>2125</v>
      </c>
      <c r="E286" s="24" t="s">
        <v>2126</v>
      </c>
      <c r="F286" s="31">
        <v>37593</v>
      </c>
      <c r="G286" s="24" t="s">
        <v>677</v>
      </c>
      <c r="H286" s="24" t="s">
        <v>116</v>
      </c>
      <c r="I286" s="25">
        <v>2</v>
      </c>
      <c r="J286" s="24" t="s">
        <v>678</v>
      </c>
      <c r="K286" s="24" t="s">
        <v>2067</v>
      </c>
      <c r="L286" s="27">
        <v>999871371</v>
      </c>
      <c r="M286" s="28" t="s">
        <v>112</v>
      </c>
      <c r="N286" s="28"/>
      <c r="O286" s="27"/>
      <c r="P286" s="27"/>
      <c r="Q286" s="33">
        <f>30 + SUM(AO286:EE286)</f>
        <v>65.400000000000006</v>
      </c>
      <c r="R286" s="34">
        <f t="shared" si="22"/>
        <v>40</v>
      </c>
      <c r="S286" s="23"/>
      <c r="T286" s="27"/>
      <c r="U286" s="29"/>
      <c r="V286" s="29"/>
      <c r="W286" s="27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>
        <v>35.4</v>
      </c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</row>
    <row r="287" spans="1:185" s="30" customFormat="1" ht="15.75" customHeight="1" x14ac:dyDescent="0.2">
      <c r="A287" s="25" t="s">
        <v>1723</v>
      </c>
      <c r="B287" s="41" t="s">
        <v>2269</v>
      </c>
      <c r="C287" s="26" t="s">
        <v>105</v>
      </c>
      <c r="D287" s="24" t="s">
        <v>2300</v>
      </c>
      <c r="E287" s="24" t="s">
        <v>2301</v>
      </c>
      <c r="F287" s="31"/>
      <c r="G287" s="24"/>
      <c r="H287" s="24"/>
      <c r="I287" s="25"/>
      <c r="J287" s="24"/>
      <c r="K287" s="24"/>
      <c r="L287" s="27"/>
      <c r="M287" s="28"/>
      <c r="N287" s="28"/>
      <c r="O287" s="27"/>
      <c r="P287" s="27"/>
      <c r="Q287" s="33">
        <f t="shared" ref="Q287:Q300" si="23">SUM(T287:EE287)</f>
        <v>64.2</v>
      </c>
      <c r="R287" s="34">
        <f t="shared" si="22"/>
        <v>41</v>
      </c>
      <c r="S287" s="23"/>
      <c r="T287" s="27"/>
      <c r="U287" s="29"/>
      <c r="V287" s="29"/>
      <c r="W287" s="27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>
        <v>64.2</v>
      </c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</row>
    <row r="288" spans="1:185" s="30" customFormat="1" ht="15.75" customHeight="1" x14ac:dyDescent="0.2">
      <c r="A288" s="25" t="s">
        <v>1723</v>
      </c>
      <c r="B288" s="41" t="s">
        <v>2269</v>
      </c>
      <c r="C288" s="26" t="s">
        <v>105</v>
      </c>
      <c r="D288" s="24" t="s">
        <v>2302</v>
      </c>
      <c r="E288" s="24" t="s">
        <v>2303</v>
      </c>
      <c r="F288" s="31"/>
      <c r="G288" s="24" t="s">
        <v>453</v>
      </c>
      <c r="H288" s="24" t="s">
        <v>116</v>
      </c>
      <c r="I288" s="25">
        <v>2</v>
      </c>
      <c r="J288" s="24" t="s">
        <v>454</v>
      </c>
      <c r="K288" s="24" t="s">
        <v>455</v>
      </c>
      <c r="L288" s="27">
        <v>999905147</v>
      </c>
      <c r="M288" s="28" t="s">
        <v>112</v>
      </c>
      <c r="N288" s="28"/>
      <c r="O288" s="27"/>
      <c r="P288" s="27"/>
      <c r="Q288" s="33">
        <f t="shared" si="23"/>
        <v>64.2</v>
      </c>
      <c r="R288" s="34">
        <f t="shared" si="22"/>
        <v>41</v>
      </c>
      <c r="S288" s="23"/>
      <c r="T288" s="27"/>
      <c r="U288" s="29"/>
      <c r="V288" s="29"/>
      <c r="W288" s="27"/>
      <c r="X288" s="29"/>
      <c r="Y288" s="29"/>
      <c r="Z288" s="29"/>
      <c r="AA288" s="29"/>
      <c r="AB288" s="29"/>
      <c r="AC288" s="29"/>
      <c r="AD288" s="29"/>
      <c r="AE288" s="29"/>
      <c r="AF288" s="29"/>
      <c r="AG288" s="29">
        <v>42</v>
      </c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>
        <v>22.2</v>
      </c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</row>
    <row r="289" spans="1:185" s="30" customFormat="1" ht="15.75" customHeight="1" x14ac:dyDescent="0.2">
      <c r="A289" s="25" t="s">
        <v>1723</v>
      </c>
      <c r="B289" s="41" t="s">
        <v>2269</v>
      </c>
      <c r="C289" s="26" t="s">
        <v>105</v>
      </c>
      <c r="D289" s="24" t="s">
        <v>1886</v>
      </c>
      <c r="E289" s="24" t="s">
        <v>2032</v>
      </c>
      <c r="F289" s="31"/>
      <c r="G289" s="24" t="s">
        <v>2033</v>
      </c>
      <c r="H289" s="24" t="s">
        <v>322</v>
      </c>
      <c r="I289" s="25">
        <v>5</v>
      </c>
      <c r="J289" s="24" t="s">
        <v>1586</v>
      </c>
      <c r="K289" s="24" t="s">
        <v>1587</v>
      </c>
      <c r="L289" s="27">
        <v>999847547</v>
      </c>
      <c r="M289" s="28" t="s">
        <v>112</v>
      </c>
      <c r="N289" s="28"/>
      <c r="O289" s="27"/>
      <c r="P289" s="27"/>
      <c r="Q289" s="33">
        <f t="shared" si="23"/>
        <v>63.86</v>
      </c>
      <c r="R289" s="34">
        <f t="shared" si="22"/>
        <v>43</v>
      </c>
      <c r="S289" s="23"/>
      <c r="T289" s="27"/>
      <c r="U289" s="29"/>
      <c r="V289" s="29"/>
      <c r="W289" s="27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>
        <v>23.46</v>
      </c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>
        <v>40.4</v>
      </c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</row>
    <row r="290" spans="1:185" s="30" customFormat="1" ht="15.75" customHeight="1" x14ac:dyDescent="0.2">
      <c r="A290" s="25" t="s">
        <v>1723</v>
      </c>
      <c r="B290" s="41" t="s">
        <v>2269</v>
      </c>
      <c r="C290" s="26" t="s">
        <v>105</v>
      </c>
      <c r="D290" s="24" t="s">
        <v>2304</v>
      </c>
      <c r="E290" s="24" t="s">
        <v>2305</v>
      </c>
      <c r="F290" s="31"/>
      <c r="G290" s="24" t="s">
        <v>1145</v>
      </c>
      <c r="H290" s="24" t="s">
        <v>116</v>
      </c>
      <c r="I290" s="25">
        <v>2</v>
      </c>
      <c r="J290" s="24" t="s">
        <v>395</v>
      </c>
      <c r="K290" s="24"/>
      <c r="L290" s="27">
        <v>999804339</v>
      </c>
      <c r="M290" s="28" t="s">
        <v>112</v>
      </c>
      <c r="N290" s="28"/>
      <c r="O290" s="27"/>
      <c r="P290" s="27"/>
      <c r="Q290" s="33">
        <f t="shared" si="23"/>
        <v>63.6</v>
      </c>
      <c r="R290" s="34">
        <f t="shared" si="22"/>
        <v>44</v>
      </c>
      <c r="S290" s="23"/>
      <c r="T290" s="27">
        <v>31.8</v>
      </c>
      <c r="U290" s="29"/>
      <c r="V290" s="29"/>
      <c r="W290" s="27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>
        <v>31.8</v>
      </c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</row>
    <row r="291" spans="1:185" s="30" customFormat="1" ht="15.75" customHeight="1" x14ac:dyDescent="0.2">
      <c r="A291" s="25" t="s">
        <v>1723</v>
      </c>
      <c r="B291" s="41" t="s">
        <v>2269</v>
      </c>
      <c r="C291" s="26" t="s">
        <v>105</v>
      </c>
      <c r="D291" s="24" t="s">
        <v>2334</v>
      </c>
      <c r="E291" s="24" t="s">
        <v>2335</v>
      </c>
      <c r="F291" s="31"/>
      <c r="G291" s="24"/>
      <c r="H291" s="24"/>
      <c r="I291" s="25"/>
      <c r="J291" s="24"/>
      <c r="K291" s="24"/>
      <c r="L291" s="27"/>
      <c r="M291" s="28"/>
      <c r="N291" s="28"/>
      <c r="O291" s="27"/>
      <c r="P291" s="27"/>
      <c r="Q291" s="33">
        <f t="shared" si="23"/>
        <v>63.040000000000006</v>
      </c>
      <c r="R291" s="34">
        <f t="shared" si="22"/>
        <v>45</v>
      </c>
      <c r="S291" s="23"/>
      <c r="T291" s="27"/>
      <c r="U291" s="29"/>
      <c r="V291" s="29"/>
      <c r="W291" s="27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>
        <v>25.5</v>
      </c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>
        <v>17.34</v>
      </c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>
        <v>20.2</v>
      </c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</row>
    <row r="292" spans="1:185" s="30" customFormat="1" ht="15.75" customHeight="1" x14ac:dyDescent="0.2">
      <c r="A292" s="25" t="s">
        <v>1723</v>
      </c>
      <c r="B292" s="41" t="s">
        <v>2269</v>
      </c>
      <c r="C292" s="26" t="s">
        <v>105</v>
      </c>
      <c r="D292" s="24" t="s">
        <v>2306</v>
      </c>
      <c r="E292" s="24" t="s">
        <v>2307</v>
      </c>
      <c r="F292" s="31"/>
      <c r="G292" s="24" t="s">
        <v>677</v>
      </c>
      <c r="H292" s="24" t="s">
        <v>116</v>
      </c>
      <c r="I292" s="25">
        <v>2</v>
      </c>
      <c r="J292" s="24" t="s">
        <v>2308</v>
      </c>
      <c r="K292" s="24" t="s">
        <v>679</v>
      </c>
      <c r="L292" s="27">
        <v>999704058</v>
      </c>
      <c r="M292" s="28" t="s">
        <v>112</v>
      </c>
      <c r="N292" s="28"/>
      <c r="O292" s="27"/>
      <c r="P292" s="27"/>
      <c r="Q292" s="33">
        <f t="shared" si="23"/>
        <v>62.78</v>
      </c>
      <c r="R292" s="34">
        <f t="shared" si="22"/>
        <v>46</v>
      </c>
      <c r="S292" s="23"/>
      <c r="T292" s="27"/>
      <c r="U292" s="29"/>
      <c r="V292" s="29"/>
      <c r="W292" s="27"/>
      <c r="X292" s="29"/>
      <c r="Y292" s="29"/>
      <c r="Z292" s="29"/>
      <c r="AA292" s="29"/>
      <c r="AB292" s="29"/>
      <c r="AC292" s="29"/>
      <c r="AD292" s="29"/>
      <c r="AE292" s="29"/>
      <c r="AF292" s="29"/>
      <c r="AG292" s="29">
        <v>56</v>
      </c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>
        <v>6.78</v>
      </c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</row>
    <row r="293" spans="1:185" s="30" customFormat="1" ht="15.75" customHeight="1" x14ac:dyDescent="0.2">
      <c r="A293" s="25" t="s">
        <v>1723</v>
      </c>
      <c r="B293" s="41" t="s">
        <v>2269</v>
      </c>
      <c r="C293" s="26" t="s">
        <v>105</v>
      </c>
      <c r="D293" s="24" t="s">
        <v>2309</v>
      </c>
      <c r="E293" s="24" t="s">
        <v>2310</v>
      </c>
      <c r="F293" s="31">
        <v>37415</v>
      </c>
      <c r="G293" s="24" t="s">
        <v>2311</v>
      </c>
      <c r="H293" s="24" t="s">
        <v>116</v>
      </c>
      <c r="I293" s="25">
        <v>2</v>
      </c>
      <c r="J293" s="24" t="s">
        <v>769</v>
      </c>
      <c r="K293" s="24" t="s">
        <v>770</v>
      </c>
      <c r="L293" s="27">
        <v>999779257</v>
      </c>
      <c r="M293" s="28" t="s">
        <v>112</v>
      </c>
      <c r="N293" s="28"/>
      <c r="O293" s="27"/>
      <c r="P293" s="27"/>
      <c r="Q293" s="33">
        <f t="shared" si="23"/>
        <v>62.4</v>
      </c>
      <c r="R293" s="34">
        <f t="shared" si="22"/>
        <v>47</v>
      </c>
      <c r="S293" s="23"/>
      <c r="T293" s="27"/>
      <c r="U293" s="29"/>
      <c r="V293" s="29"/>
      <c r="W293" s="27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>
        <v>62.4</v>
      </c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</row>
    <row r="294" spans="1:185" s="30" customFormat="1" ht="15.75" customHeight="1" x14ac:dyDescent="0.2">
      <c r="A294" s="25" t="s">
        <v>1723</v>
      </c>
      <c r="B294" s="41" t="s">
        <v>2269</v>
      </c>
      <c r="C294" s="26" t="s">
        <v>105</v>
      </c>
      <c r="D294" s="24" t="s">
        <v>2045</v>
      </c>
      <c r="E294" s="24" t="s">
        <v>2117</v>
      </c>
      <c r="F294" s="31"/>
      <c r="G294" s="24" t="s">
        <v>2118</v>
      </c>
      <c r="H294" s="24" t="s">
        <v>310</v>
      </c>
      <c r="I294" s="25">
        <v>5</v>
      </c>
      <c r="J294" s="24" t="s">
        <v>2119</v>
      </c>
      <c r="K294" s="24" t="s">
        <v>2120</v>
      </c>
      <c r="L294" s="27">
        <v>999871553</v>
      </c>
      <c r="M294" s="28" t="s">
        <v>112</v>
      </c>
      <c r="N294" s="28"/>
      <c r="O294" s="27"/>
      <c r="P294" s="27"/>
      <c r="Q294" s="33">
        <f t="shared" si="23"/>
        <v>61.8</v>
      </c>
      <c r="R294" s="34">
        <f t="shared" si="22"/>
        <v>48</v>
      </c>
      <c r="S294" s="23"/>
      <c r="T294" s="27"/>
      <c r="U294" s="29"/>
      <c r="V294" s="29"/>
      <c r="W294" s="27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>
        <v>61.8</v>
      </c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</row>
    <row r="295" spans="1:185" s="30" customFormat="1" ht="15.75" customHeight="1" x14ac:dyDescent="0.2">
      <c r="A295" s="25" t="s">
        <v>1723</v>
      </c>
      <c r="B295" s="41" t="s">
        <v>2269</v>
      </c>
      <c r="C295" s="26" t="s">
        <v>105</v>
      </c>
      <c r="D295" s="24" t="s">
        <v>2396</v>
      </c>
      <c r="E295" s="24" t="s">
        <v>2397</v>
      </c>
      <c r="F295" s="31"/>
      <c r="G295" s="24" t="s">
        <v>2398</v>
      </c>
      <c r="H295" s="24" t="s">
        <v>200</v>
      </c>
      <c r="I295" s="25">
        <v>8</v>
      </c>
      <c r="J295" s="24" t="s">
        <v>222</v>
      </c>
      <c r="K295" s="24" t="s">
        <v>502</v>
      </c>
      <c r="L295" s="27">
        <v>999829847</v>
      </c>
      <c r="M295" s="28" t="s">
        <v>112</v>
      </c>
      <c r="N295" s="28"/>
      <c r="O295" s="27"/>
      <c r="P295" s="27"/>
      <c r="Q295" s="33">
        <f t="shared" si="23"/>
        <v>61.550000000000004</v>
      </c>
      <c r="R295" s="34">
        <f t="shared" si="22"/>
        <v>49</v>
      </c>
      <c r="S295" s="23"/>
      <c r="T295" s="27"/>
      <c r="U295" s="29"/>
      <c r="V295" s="29"/>
      <c r="W295" s="27"/>
      <c r="X295" s="29"/>
      <c r="Y295" s="29"/>
      <c r="Z295" s="29"/>
      <c r="AA295" s="29"/>
      <c r="AB295" s="29"/>
      <c r="AC295" s="29"/>
      <c r="AD295" s="29"/>
      <c r="AE295" s="29">
        <v>16.100000000000001</v>
      </c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>
        <v>45.45</v>
      </c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</row>
    <row r="296" spans="1:185" s="30" customFormat="1" ht="15.75" customHeight="1" x14ac:dyDescent="0.2">
      <c r="A296" s="25" t="s">
        <v>1723</v>
      </c>
      <c r="B296" s="41" t="s">
        <v>2269</v>
      </c>
      <c r="C296" s="26" t="s">
        <v>105</v>
      </c>
      <c r="D296" s="24" t="s">
        <v>1795</v>
      </c>
      <c r="E296" s="24" t="s">
        <v>2319</v>
      </c>
      <c r="F296" s="31">
        <v>37610</v>
      </c>
      <c r="G296" s="24" t="s">
        <v>2320</v>
      </c>
      <c r="H296" s="24" t="s">
        <v>322</v>
      </c>
      <c r="I296" s="25">
        <v>5</v>
      </c>
      <c r="J296" s="24" t="s">
        <v>2080</v>
      </c>
      <c r="K296" s="24" t="s">
        <v>2081</v>
      </c>
      <c r="L296" s="27">
        <v>999798723</v>
      </c>
      <c r="M296" s="28" t="s">
        <v>112</v>
      </c>
      <c r="N296" s="28"/>
      <c r="O296" s="27"/>
      <c r="P296" s="27"/>
      <c r="Q296" s="33">
        <f t="shared" si="23"/>
        <v>60.6</v>
      </c>
      <c r="R296" s="34">
        <f t="shared" si="22"/>
        <v>50</v>
      </c>
      <c r="S296" s="23"/>
      <c r="T296" s="27"/>
      <c r="U296" s="29"/>
      <c r="V296" s="29"/>
      <c r="W296" s="27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>
        <v>60.6</v>
      </c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</row>
    <row r="297" spans="1:185" s="30" customFormat="1" ht="15.75" customHeight="1" x14ac:dyDescent="0.2">
      <c r="A297" s="25" t="s">
        <v>1723</v>
      </c>
      <c r="B297" s="41" t="s">
        <v>2269</v>
      </c>
      <c r="C297" s="26" t="s">
        <v>105</v>
      </c>
      <c r="D297" s="24" t="s">
        <v>2278</v>
      </c>
      <c r="E297" s="24" t="s">
        <v>2321</v>
      </c>
      <c r="F297" s="31">
        <v>37140</v>
      </c>
      <c r="G297" s="24" t="s">
        <v>1089</v>
      </c>
      <c r="H297" s="24" t="s">
        <v>116</v>
      </c>
      <c r="I297" s="25">
        <v>2</v>
      </c>
      <c r="J297" s="24" t="s">
        <v>395</v>
      </c>
      <c r="K297" s="24" t="s">
        <v>2322</v>
      </c>
      <c r="L297" s="27">
        <v>999823272</v>
      </c>
      <c r="M297" s="28" t="s">
        <v>112</v>
      </c>
      <c r="N297" s="28"/>
      <c r="O297" s="27"/>
      <c r="P297" s="27"/>
      <c r="Q297" s="33">
        <f t="shared" si="23"/>
        <v>60.6</v>
      </c>
      <c r="R297" s="34">
        <f t="shared" si="22"/>
        <v>50</v>
      </c>
      <c r="S297" s="23"/>
      <c r="T297" s="27"/>
      <c r="U297" s="29"/>
      <c r="V297" s="29"/>
      <c r="W297" s="27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>
        <v>60.6</v>
      </c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</row>
    <row r="298" spans="1:185" s="30" customFormat="1" ht="15.75" customHeight="1" x14ac:dyDescent="0.2">
      <c r="A298" s="25" t="s">
        <v>1723</v>
      </c>
      <c r="B298" s="41" t="s">
        <v>2269</v>
      </c>
      <c r="C298" s="26" t="s">
        <v>105</v>
      </c>
      <c r="D298" s="57" t="s">
        <v>2668</v>
      </c>
      <c r="E298" s="57" t="s">
        <v>3764</v>
      </c>
      <c r="F298" s="31"/>
      <c r="G298" s="24"/>
      <c r="H298" s="24"/>
      <c r="I298" s="25"/>
      <c r="J298" s="24"/>
      <c r="K298" s="24"/>
      <c r="L298" s="27"/>
      <c r="M298" s="28"/>
      <c r="N298" s="28"/>
      <c r="O298" s="27"/>
      <c r="P298" s="27"/>
      <c r="Q298" s="33">
        <f t="shared" si="23"/>
        <v>60</v>
      </c>
      <c r="R298" s="34">
        <f t="shared" si="22"/>
        <v>52</v>
      </c>
      <c r="S298" s="23"/>
      <c r="T298" s="27"/>
      <c r="U298" s="29"/>
      <c r="V298" s="29"/>
      <c r="W298" s="27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>
        <v>60</v>
      </c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</row>
    <row r="299" spans="1:185" s="30" customFormat="1" ht="15.75" customHeight="1" x14ac:dyDescent="0.2">
      <c r="A299" s="25" t="s">
        <v>1723</v>
      </c>
      <c r="B299" s="41" t="s">
        <v>2269</v>
      </c>
      <c r="C299" s="26" t="s">
        <v>105</v>
      </c>
      <c r="D299" s="24" t="s">
        <v>1983</v>
      </c>
      <c r="E299" s="24" t="s">
        <v>3726</v>
      </c>
      <c r="F299" s="31"/>
      <c r="G299" s="24"/>
      <c r="H299" s="24"/>
      <c r="I299" s="25"/>
      <c r="J299" s="24"/>
      <c r="K299" s="24"/>
      <c r="L299" s="27"/>
      <c r="M299" s="28"/>
      <c r="N299" s="28"/>
      <c r="O299" s="27"/>
      <c r="P299" s="27"/>
      <c r="Q299" s="33">
        <f t="shared" si="23"/>
        <v>60</v>
      </c>
      <c r="R299" s="34">
        <f t="shared" si="22"/>
        <v>52</v>
      </c>
      <c r="S299" s="23"/>
      <c r="T299" s="27"/>
      <c r="U299" s="29"/>
      <c r="V299" s="29"/>
      <c r="W299" s="27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>
        <v>60</v>
      </c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</row>
    <row r="300" spans="1:185" s="30" customFormat="1" ht="15.75" customHeight="1" x14ac:dyDescent="0.2">
      <c r="A300" s="25" t="s">
        <v>1723</v>
      </c>
      <c r="B300" s="41" t="s">
        <v>2269</v>
      </c>
      <c r="C300" s="26" t="s">
        <v>105</v>
      </c>
      <c r="D300" s="24" t="s">
        <v>1682</v>
      </c>
      <c r="E300" s="24" t="s">
        <v>1317</v>
      </c>
      <c r="F300" s="31">
        <v>37216</v>
      </c>
      <c r="G300" s="24" t="s">
        <v>1297</v>
      </c>
      <c r="H300" s="24" t="s">
        <v>116</v>
      </c>
      <c r="I300" s="25">
        <v>2</v>
      </c>
      <c r="J300" s="24" t="s">
        <v>737</v>
      </c>
      <c r="K300" s="24" t="s">
        <v>738</v>
      </c>
      <c r="L300" s="27">
        <v>999750310</v>
      </c>
      <c r="M300" s="28" t="s">
        <v>112</v>
      </c>
      <c r="N300" s="28"/>
      <c r="O300" s="27"/>
      <c r="P300" s="27"/>
      <c r="Q300" s="33">
        <f t="shared" si="23"/>
        <v>52.5</v>
      </c>
      <c r="R300" s="34">
        <f t="shared" si="22"/>
        <v>54</v>
      </c>
      <c r="S300" s="23"/>
      <c r="T300" s="27">
        <v>22.2</v>
      </c>
      <c r="U300" s="29"/>
      <c r="V300" s="29"/>
      <c r="W300" s="27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>
        <v>30.3</v>
      </c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</row>
    <row r="301" spans="1:185" s="30" customFormat="1" ht="15.75" customHeight="1" x14ac:dyDescent="0.2">
      <c r="A301" s="25" t="s">
        <v>1723</v>
      </c>
      <c r="B301" s="41" t="s">
        <v>2269</v>
      </c>
      <c r="C301" s="26" t="s">
        <v>105</v>
      </c>
      <c r="D301" s="24" t="s">
        <v>2103</v>
      </c>
      <c r="E301" s="24" t="s">
        <v>2104</v>
      </c>
      <c r="F301" s="31">
        <v>37581</v>
      </c>
      <c r="G301" s="24" t="s">
        <v>2105</v>
      </c>
      <c r="H301" s="24" t="s">
        <v>116</v>
      </c>
      <c r="I301" s="25">
        <v>2</v>
      </c>
      <c r="J301" s="24" t="s">
        <v>589</v>
      </c>
      <c r="K301" s="24" t="s">
        <v>2323</v>
      </c>
      <c r="L301" s="27">
        <v>999742324</v>
      </c>
      <c r="M301" s="28" t="s">
        <v>112</v>
      </c>
      <c r="N301" s="28"/>
      <c r="O301" s="27"/>
      <c r="P301" s="27"/>
      <c r="Q301" s="33">
        <f>17 + SUM(AO301:EE301)</f>
        <v>52.4</v>
      </c>
      <c r="R301" s="34">
        <f t="shared" si="22"/>
        <v>55</v>
      </c>
      <c r="S301" s="23"/>
      <c r="T301" s="27"/>
      <c r="U301" s="29"/>
      <c r="V301" s="29"/>
      <c r="W301" s="27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>
        <v>35.4</v>
      </c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</row>
    <row r="302" spans="1:185" s="30" customFormat="1" ht="15.75" customHeight="1" x14ac:dyDescent="0.2">
      <c r="A302" s="25" t="s">
        <v>1723</v>
      </c>
      <c r="B302" s="41" t="s">
        <v>2269</v>
      </c>
      <c r="C302" s="26" t="s">
        <v>105</v>
      </c>
      <c r="D302" s="24" t="s">
        <v>2408</v>
      </c>
      <c r="E302" s="24" t="s">
        <v>930</v>
      </c>
      <c r="F302" s="31"/>
      <c r="G302" s="24" t="s">
        <v>900</v>
      </c>
      <c r="H302" s="24" t="s">
        <v>139</v>
      </c>
      <c r="I302" s="25">
        <v>8</v>
      </c>
      <c r="J302" s="24" t="s">
        <v>713</v>
      </c>
      <c r="K302" s="24" t="s">
        <v>714</v>
      </c>
      <c r="L302" s="27">
        <v>999725549</v>
      </c>
      <c r="M302" s="28" t="s">
        <v>112</v>
      </c>
      <c r="N302" s="28"/>
      <c r="O302" s="27"/>
      <c r="P302" s="27"/>
      <c r="Q302" s="33">
        <f t="shared" ref="Q302:Q333" si="24">SUM(T302:EE302)</f>
        <v>50.78</v>
      </c>
      <c r="R302" s="34">
        <f t="shared" si="22"/>
        <v>56</v>
      </c>
      <c r="S302" s="23"/>
      <c r="T302" s="27"/>
      <c r="U302" s="29"/>
      <c r="V302" s="29"/>
      <c r="W302" s="27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>
        <v>6.78</v>
      </c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>
        <v>44</v>
      </c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</row>
    <row r="303" spans="1:185" s="30" customFormat="1" ht="15.75" customHeight="1" x14ac:dyDescent="0.2">
      <c r="A303" s="25" t="s">
        <v>1723</v>
      </c>
      <c r="B303" s="41" t="s">
        <v>2269</v>
      </c>
      <c r="C303" s="26" t="s">
        <v>105</v>
      </c>
      <c r="D303" s="24" t="s">
        <v>2193</v>
      </c>
      <c r="E303" s="24" t="s">
        <v>2194</v>
      </c>
      <c r="F303" s="31"/>
      <c r="G303" s="24" t="s">
        <v>2195</v>
      </c>
      <c r="H303" s="24" t="s">
        <v>275</v>
      </c>
      <c r="I303" s="25">
        <v>3</v>
      </c>
      <c r="J303" s="24" t="s">
        <v>412</v>
      </c>
      <c r="K303" s="24" t="s">
        <v>2196</v>
      </c>
      <c r="L303" s="27">
        <v>999879659</v>
      </c>
      <c r="M303" s="28" t="s">
        <v>112</v>
      </c>
      <c r="N303" s="28"/>
      <c r="O303" s="27"/>
      <c r="P303" s="27"/>
      <c r="Q303" s="33">
        <f t="shared" si="24"/>
        <v>49.65</v>
      </c>
      <c r="R303" s="34">
        <f t="shared" si="22"/>
        <v>57</v>
      </c>
      <c r="S303" s="23"/>
      <c r="T303" s="27"/>
      <c r="U303" s="29"/>
      <c r="V303" s="29"/>
      <c r="W303" s="27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>
        <v>5.65</v>
      </c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>
        <v>44</v>
      </c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</row>
    <row r="304" spans="1:185" s="30" customFormat="1" ht="15.75" customHeight="1" x14ac:dyDescent="0.2">
      <c r="A304" s="25" t="s">
        <v>1723</v>
      </c>
      <c r="B304" s="41" t="s">
        <v>2269</v>
      </c>
      <c r="C304" s="26" t="s">
        <v>105</v>
      </c>
      <c r="D304" s="24" t="s">
        <v>1808</v>
      </c>
      <c r="E304" s="24" t="s">
        <v>2324</v>
      </c>
      <c r="F304" s="31"/>
      <c r="G304" s="24" t="s">
        <v>2325</v>
      </c>
      <c r="H304" s="24" t="s">
        <v>291</v>
      </c>
      <c r="I304" s="25">
        <v>7</v>
      </c>
      <c r="J304" s="24" t="s">
        <v>2326</v>
      </c>
      <c r="K304" s="24" t="s">
        <v>2327</v>
      </c>
      <c r="L304" s="27">
        <v>999872378</v>
      </c>
      <c r="M304" s="28" t="s">
        <v>112</v>
      </c>
      <c r="N304" s="28"/>
      <c r="O304" s="27"/>
      <c r="P304" s="27"/>
      <c r="Q304" s="33">
        <f t="shared" si="24"/>
        <v>48.15</v>
      </c>
      <c r="R304" s="34">
        <f t="shared" si="22"/>
        <v>58</v>
      </c>
      <c r="S304" s="23"/>
      <c r="T304" s="27"/>
      <c r="U304" s="29"/>
      <c r="V304" s="29"/>
      <c r="W304" s="27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>
        <v>48.15</v>
      </c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</row>
    <row r="305" spans="1:185" s="30" customFormat="1" ht="15.75" customHeight="1" x14ac:dyDescent="0.2">
      <c r="A305" s="25" t="s">
        <v>1723</v>
      </c>
      <c r="B305" s="41" t="s">
        <v>2269</v>
      </c>
      <c r="C305" s="26" t="s">
        <v>105</v>
      </c>
      <c r="D305" s="24" t="s">
        <v>2086</v>
      </c>
      <c r="E305" s="24" t="s">
        <v>1428</v>
      </c>
      <c r="F305" s="31">
        <v>37345</v>
      </c>
      <c r="G305" s="24" t="s">
        <v>1145</v>
      </c>
      <c r="H305" s="24" t="s">
        <v>116</v>
      </c>
      <c r="I305" s="25">
        <v>2</v>
      </c>
      <c r="J305" s="24" t="s">
        <v>2087</v>
      </c>
      <c r="K305" s="24" t="s">
        <v>2088</v>
      </c>
      <c r="L305" s="27">
        <v>999749138</v>
      </c>
      <c r="M305" s="28" t="s">
        <v>112</v>
      </c>
      <c r="N305" s="28"/>
      <c r="O305" s="27"/>
      <c r="P305" s="27"/>
      <c r="Q305" s="33">
        <f t="shared" si="24"/>
        <v>46.8</v>
      </c>
      <c r="R305" s="34">
        <f t="shared" si="22"/>
        <v>59</v>
      </c>
      <c r="S305" s="23"/>
      <c r="T305" s="27"/>
      <c r="U305" s="29"/>
      <c r="V305" s="29"/>
      <c r="W305" s="27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>
        <v>46.8</v>
      </c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</row>
    <row r="306" spans="1:185" s="30" customFormat="1" ht="15.75" customHeight="1" x14ac:dyDescent="0.2">
      <c r="A306" s="25" t="s">
        <v>1723</v>
      </c>
      <c r="B306" s="41" t="s">
        <v>2269</v>
      </c>
      <c r="C306" s="26" t="s">
        <v>105</v>
      </c>
      <c r="D306" s="24" t="s">
        <v>2133</v>
      </c>
      <c r="E306" s="24" t="s">
        <v>2130</v>
      </c>
      <c r="F306" s="31"/>
      <c r="G306" s="24" t="s">
        <v>161</v>
      </c>
      <c r="H306" s="24" t="s">
        <v>109</v>
      </c>
      <c r="I306" s="25">
        <v>7</v>
      </c>
      <c r="J306" s="24" t="s">
        <v>2131</v>
      </c>
      <c r="K306" s="24" t="s">
        <v>2132</v>
      </c>
      <c r="L306" s="27">
        <v>999876512</v>
      </c>
      <c r="M306" s="28" t="s">
        <v>112</v>
      </c>
      <c r="N306" s="28"/>
      <c r="O306" s="27"/>
      <c r="P306" s="27"/>
      <c r="Q306" s="33">
        <f t="shared" si="24"/>
        <v>45.9</v>
      </c>
      <c r="R306" s="34">
        <f t="shared" si="22"/>
        <v>60</v>
      </c>
      <c r="S306" s="23"/>
      <c r="T306" s="27"/>
      <c r="U306" s="29"/>
      <c r="V306" s="29"/>
      <c r="W306" s="27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>
        <v>45.9</v>
      </c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</row>
    <row r="307" spans="1:185" s="30" customFormat="1" ht="15.75" customHeight="1" x14ac:dyDescent="0.2">
      <c r="A307" s="25" t="s">
        <v>1723</v>
      </c>
      <c r="B307" s="41" t="s">
        <v>2269</v>
      </c>
      <c r="C307" s="26" t="s">
        <v>105</v>
      </c>
      <c r="D307" s="24" t="s">
        <v>1795</v>
      </c>
      <c r="E307" s="24" t="s">
        <v>2328</v>
      </c>
      <c r="F307" s="31"/>
      <c r="G307" s="24"/>
      <c r="H307" s="24"/>
      <c r="I307" s="25"/>
      <c r="J307" s="24"/>
      <c r="K307" s="24"/>
      <c r="L307" s="27"/>
      <c r="M307" s="28"/>
      <c r="N307" s="28"/>
      <c r="O307" s="27"/>
      <c r="P307" s="27"/>
      <c r="Q307" s="33">
        <f t="shared" si="24"/>
        <v>45.45</v>
      </c>
      <c r="R307" s="34">
        <f t="shared" si="22"/>
        <v>61</v>
      </c>
      <c r="S307" s="23"/>
      <c r="T307" s="27"/>
      <c r="U307" s="29"/>
      <c r="V307" s="29"/>
      <c r="W307" s="27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>
        <v>45.45</v>
      </c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</row>
    <row r="308" spans="1:185" s="30" customFormat="1" ht="15.75" customHeight="1" x14ac:dyDescent="0.2">
      <c r="A308" s="25" t="s">
        <v>1723</v>
      </c>
      <c r="B308" s="41" t="s">
        <v>2269</v>
      </c>
      <c r="C308" s="26" t="s">
        <v>105</v>
      </c>
      <c r="D308" s="24" t="s">
        <v>1947</v>
      </c>
      <c r="E308" s="24" t="s">
        <v>2329</v>
      </c>
      <c r="F308" s="31"/>
      <c r="G308" s="24" t="s">
        <v>473</v>
      </c>
      <c r="H308" s="24" t="s">
        <v>316</v>
      </c>
      <c r="I308" s="25">
        <v>7</v>
      </c>
      <c r="J308" s="24" t="s">
        <v>474</v>
      </c>
      <c r="K308" s="24" t="s">
        <v>475</v>
      </c>
      <c r="L308" s="27">
        <v>999800743</v>
      </c>
      <c r="M308" s="28" t="s">
        <v>112</v>
      </c>
      <c r="N308" s="28"/>
      <c r="O308" s="27"/>
      <c r="P308" s="27"/>
      <c r="Q308" s="33">
        <f t="shared" si="24"/>
        <v>45.45</v>
      </c>
      <c r="R308" s="34">
        <f t="shared" si="22"/>
        <v>61</v>
      </c>
      <c r="S308" s="23"/>
      <c r="T308" s="27"/>
      <c r="U308" s="29"/>
      <c r="V308" s="29"/>
      <c r="W308" s="27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>
        <v>45.45</v>
      </c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</row>
    <row r="309" spans="1:185" s="30" customFormat="1" ht="15.75" customHeight="1" x14ac:dyDescent="0.2">
      <c r="A309" s="25" t="s">
        <v>1723</v>
      </c>
      <c r="B309" s="41" t="s">
        <v>2269</v>
      </c>
      <c r="C309" s="26" t="s">
        <v>105</v>
      </c>
      <c r="D309" s="24" t="s">
        <v>482</v>
      </c>
      <c r="E309" s="24" t="s">
        <v>2330</v>
      </c>
      <c r="F309" s="31"/>
      <c r="G309" s="24" t="s">
        <v>1284</v>
      </c>
      <c r="H309" s="24" t="s">
        <v>139</v>
      </c>
      <c r="I309" s="25">
        <v>8</v>
      </c>
      <c r="J309" s="24" t="s">
        <v>713</v>
      </c>
      <c r="K309" s="24"/>
      <c r="L309" s="27">
        <v>999823962</v>
      </c>
      <c r="M309" s="28" t="s">
        <v>112</v>
      </c>
      <c r="N309" s="28"/>
      <c r="O309" s="27"/>
      <c r="P309" s="27"/>
      <c r="Q309" s="33">
        <f t="shared" si="24"/>
        <v>45.3</v>
      </c>
      <c r="R309" s="34">
        <f t="shared" si="22"/>
        <v>63</v>
      </c>
      <c r="S309" s="23"/>
      <c r="T309" s="27">
        <v>45.3</v>
      </c>
      <c r="U309" s="29"/>
      <c r="V309" s="29"/>
      <c r="W309" s="27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</row>
    <row r="310" spans="1:185" s="30" customFormat="1" ht="15.75" customHeight="1" x14ac:dyDescent="0.2">
      <c r="A310" s="25" t="s">
        <v>1723</v>
      </c>
      <c r="B310" s="41" t="s">
        <v>2269</v>
      </c>
      <c r="C310" s="26" t="s">
        <v>105</v>
      </c>
      <c r="D310" s="24" t="s">
        <v>1764</v>
      </c>
      <c r="E310" s="24" t="s">
        <v>2331</v>
      </c>
      <c r="F310" s="31"/>
      <c r="G310" s="24" t="s">
        <v>2332</v>
      </c>
      <c r="H310" s="24" t="s">
        <v>139</v>
      </c>
      <c r="I310" s="25">
        <v>8</v>
      </c>
      <c r="J310" s="24" t="s">
        <v>2333</v>
      </c>
      <c r="K310" s="24" t="s">
        <v>141</v>
      </c>
      <c r="L310" s="27">
        <v>999904826</v>
      </c>
      <c r="M310" s="28" t="s">
        <v>112</v>
      </c>
      <c r="N310" s="28"/>
      <c r="O310" s="27"/>
      <c r="P310" s="27"/>
      <c r="Q310" s="33">
        <f t="shared" si="24"/>
        <v>43.92</v>
      </c>
      <c r="R310" s="34">
        <f t="shared" si="22"/>
        <v>64</v>
      </c>
      <c r="S310" s="23"/>
      <c r="T310" s="27"/>
      <c r="U310" s="29"/>
      <c r="V310" s="29"/>
      <c r="W310" s="27"/>
      <c r="X310" s="29"/>
      <c r="Y310" s="29"/>
      <c r="Z310" s="29"/>
      <c r="AA310" s="29"/>
      <c r="AB310" s="29"/>
      <c r="AC310" s="29"/>
      <c r="AD310" s="29"/>
      <c r="AE310" s="29">
        <v>20</v>
      </c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>
        <v>23.92</v>
      </c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</row>
    <row r="311" spans="1:185" s="30" customFormat="1" ht="15.75" customHeight="1" x14ac:dyDescent="0.2">
      <c r="A311" s="25" t="s">
        <v>1723</v>
      </c>
      <c r="B311" s="41" t="s">
        <v>2269</v>
      </c>
      <c r="C311" s="26" t="s">
        <v>105</v>
      </c>
      <c r="D311" s="24" t="s">
        <v>2330</v>
      </c>
      <c r="E311" s="24" t="s">
        <v>2336</v>
      </c>
      <c r="F311" s="31"/>
      <c r="G311" s="24"/>
      <c r="H311" s="24"/>
      <c r="I311" s="25"/>
      <c r="J311" s="24"/>
      <c r="K311" s="24"/>
      <c r="L311" s="27"/>
      <c r="M311" s="28"/>
      <c r="N311" s="28"/>
      <c r="O311" s="27"/>
      <c r="P311" s="27"/>
      <c r="Q311" s="33">
        <f t="shared" si="24"/>
        <v>40.799999999999997</v>
      </c>
      <c r="R311" s="34">
        <f t="shared" ref="R311:R342" si="25">RANK(Q311,$Q$247:$Q$452)</f>
        <v>65</v>
      </c>
      <c r="S311" s="23"/>
      <c r="T311" s="27"/>
      <c r="U311" s="29"/>
      <c r="V311" s="29"/>
      <c r="W311" s="27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>
        <v>40.799999999999997</v>
      </c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</row>
    <row r="312" spans="1:185" s="30" customFormat="1" ht="15.75" customHeight="1" x14ac:dyDescent="0.2">
      <c r="A312" s="25" t="s">
        <v>1723</v>
      </c>
      <c r="B312" s="41" t="s">
        <v>2269</v>
      </c>
      <c r="C312" s="26" t="s">
        <v>105</v>
      </c>
      <c r="D312" s="15" t="s">
        <v>3833</v>
      </c>
      <c r="E312" s="15" t="s">
        <v>3834</v>
      </c>
      <c r="F312" s="31"/>
      <c r="G312" s="24"/>
      <c r="H312" s="24"/>
      <c r="I312" s="25"/>
      <c r="J312" s="24"/>
      <c r="K312" s="24"/>
      <c r="L312" s="27"/>
      <c r="M312" s="28"/>
      <c r="N312" s="28"/>
      <c r="O312" s="27"/>
      <c r="P312" s="27"/>
      <c r="Q312" s="33">
        <f t="shared" si="24"/>
        <v>40.4</v>
      </c>
      <c r="R312" s="34">
        <f t="shared" si="25"/>
        <v>66</v>
      </c>
      <c r="S312" s="23"/>
      <c r="T312" s="27"/>
      <c r="U312" s="29"/>
      <c r="V312" s="29"/>
      <c r="W312" s="27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>
        <v>40.4</v>
      </c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</row>
    <row r="313" spans="1:185" s="30" customFormat="1" ht="15.75" customHeight="1" x14ac:dyDescent="0.2">
      <c r="A313" s="25" t="s">
        <v>1723</v>
      </c>
      <c r="B313" s="41" t="s">
        <v>2269</v>
      </c>
      <c r="C313" s="26" t="s">
        <v>105</v>
      </c>
      <c r="D313" s="24" t="s">
        <v>1725</v>
      </c>
      <c r="E313" s="24" t="s">
        <v>2107</v>
      </c>
      <c r="F313" s="31"/>
      <c r="G313" s="24"/>
      <c r="H313" s="24"/>
      <c r="I313" s="25"/>
      <c r="J313" s="24"/>
      <c r="K313" s="24"/>
      <c r="L313" s="27"/>
      <c r="M313" s="28"/>
      <c r="N313" s="28"/>
      <c r="O313" s="27"/>
      <c r="P313" s="27"/>
      <c r="Q313" s="33">
        <f t="shared" si="24"/>
        <v>40.4</v>
      </c>
      <c r="R313" s="34">
        <f t="shared" si="25"/>
        <v>66</v>
      </c>
      <c r="S313" s="23"/>
      <c r="T313" s="27"/>
      <c r="U313" s="29"/>
      <c r="V313" s="29"/>
      <c r="W313" s="27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>
        <v>40.4</v>
      </c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</row>
    <row r="314" spans="1:185" s="30" customFormat="1" ht="15.75" customHeight="1" x14ac:dyDescent="0.2">
      <c r="A314" s="25" t="s">
        <v>1723</v>
      </c>
      <c r="B314" s="41" t="s">
        <v>2269</v>
      </c>
      <c r="C314" s="26" t="s">
        <v>105</v>
      </c>
      <c r="D314" s="24" t="s">
        <v>2337</v>
      </c>
      <c r="E314" s="24" t="s">
        <v>2338</v>
      </c>
      <c r="F314" s="31"/>
      <c r="G314" s="24"/>
      <c r="H314" s="24"/>
      <c r="I314" s="25"/>
      <c r="J314" s="24"/>
      <c r="K314" s="24"/>
      <c r="L314" s="27"/>
      <c r="M314" s="28"/>
      <c r="N314" s="28"/>
      <c r="O314" s="27"/>
      <c r="P314" s="27"/>
      <c r="Q314" s="33">
        <f t="shared" si="24"/>
        <v>40</v>
      </c>
      <c r="R314" s="34">
        <f t="shared" si="25"/>
        <v>68</v>
      </c>
      <c r="S314" s="23"/>
      <c r="T314" s="27"/>
      <c r="U314" s="29"/>
      <c r="V314" s="29"/>
      <c r="W314" s="27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>
        <v>40</v>
      </c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</row>
    <row r="315" spans="1:185" s="30" customFormat="1" ht="15.75" customHeight="1" x14ac:dyDescent="0.2">
      <c r="A315" s="25" t="s">
        <v>1723</v>
      </c>
      <c r="B315" s="41" t="s">
        <v>2269</v>
      </c>
      <c r="C315" s="26" t="s">
        <v>105</v>
      </c>
      <c r="D315" s="15" t="s">
        <v>3817</v>
      </c>
      <c r="E315" s="15" t="s">
        <v>1766</v>
      </c>
      <c r="F315" s="31"/>
      <c r="G315" s="24"/>
      <c r="H315" s="24"/>
      <c r="I315" s="25"/>
      <c r="J315" s="24"/>
      <c r="K315" s="24"/>
      <c r="L315" s="27"/>
      <c r="M315" s="28"/>
      <c r="N315" s="28"/>
      <c r="O315" s="27"/>
      <c r="P315" s="27"/>
      <c r="Q315" s="33">
        <f t="shared" si="24"/>
        <v>40</v>
      </c>
      <c r="R315" s="34">
        <f t="shared" si="25"/>
        <v>68</v>
      </c>
      <c r="S315" s="23"/>
      <c r="T315" s="27"/>
      <c r="U315" s="29"/>
      <c r="V315" s="29"/>
      <c r="W315" s="27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>
        <v>40</v>
      </c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</row>
    <row r="316" spans="1:185" s="30" customFormat="1" ht="15.75" customHeight="1" x14ac:dyDescent="0.2">
      <c r="A316" s="25" t="s">
        <v>1723</v>
      </c>
      <c r="B316" s="41" t="s">
        <v>2269</v>
      </c>
      <c r="C316" s="26" t="s">
        <v>105</v>
      </c>
      <c r="D316" s="24" t="s">
        <v>482</v>
      </c>
      <c r="E316" s="24" t="s">
        <v>652</v>
      </c>
      <c r="F316" s="31"/>
      <c r="G316" s="24"/>
      <c r="H316" s="24"/>
      <c r="I316" s="25"/>
      <c r="J316" s="24"/>
      <c r="K316" s="24"/>
      <c r="L316" s="27"/>
      <c r="M316" s="28"/>
      <c r="N316" s="28"/>
      <c r="O316" s="27"/>
      <c r="P316" s="27"/>
      <c r="Q316" s="33">
        <f t="shared" si="24"/>
        <v>39.44</v>
      </c>
      <c r="R316" s="34">
        <f t="shared" si="25"/>
        <v>70</v>
      </c>
      <c r="S316" s="23"/>
      <c r="T316" s="27"/>
      <c r="U316" s="29"/>
      <c r="V316" s="29"/>
      <c r="W316" s="27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>
        <v>39.44</v>
      </c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</row>
    <row r="317" spans="1:185" s="30" customFormat="1" ht="15.75" customHeight="1" x14ac:dyDescent="0.2">
      <c r="A317" s="25" t="s">
        <v>1723</v>
      </c>
      <c r="B317" s="41" t="s">
        <v>2269</v>
      </c>
      <c r="C317" s="26" t="s">
        <v>105</v>
      </c>
      <c r="D317" s="24" t="s">
        <v>1832</v>
      </c>
      <c r="E317" s="24" t="s">
        <v>2339</v>
      </c>
      <c r="F317" s="31"/>
      <c r="G317" s="24" t="s">
        <v>2340</v>
      </c>
      <c r="H317" s="24" t="s">
        <v>322</v>
      </c>
      <c r="I317" s="25">
        <v>5</v>
      </c>
      <c r="J317" s="24" t="s">
        <v>2080</v>
      </c>
      <c r="K317" s="24" t="s">
        <v>2081</v>
      </c>
      <c r="L317" s="27">
        <v>999741964</v>
      </c>
      <c r="M317" s="28" t="s">
        <v>112</v>
      </c>
      <c r="N317" s="28" t="b">
        <v>1</v>
      </c>
      <c r="O317" s="27"/>
      <c r="P317" s="27"/>
      <c r="Q317" s="33">
        <f t="shared" si="24"/>
        <v>38.58</v>
      </c>
      <c r="R317" s="34">
        <f t="shared" si="25"/>
        <v>71</v>
      </c>
      <c r="S317" s="23"/>
      <c r="T317" s="27">
        <v>31.8</v>
      </c>
      <c r="U317" s="29"/>
      <c r="V317" s="29"/>
      <c r="W317" s="27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>
        <v>6.78</v>
      </c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</row>
    <row r="318" spans="1:185" s="30" customFormat="1" ht="15.75" customHeight="1" x14ac:dyDescent="0.2">
      <c r="A318" s="25" t="s">
        <v>1723</v>
      </c>
      <c r="B318" s="41" t="s">
        <v>2269</v>
      </c>
      <c r="C318" s="26" t="s">
        <v>105</v>
      </c>
      <c r="D318" s="24" t="s">
        <v>2039</v>
      </c>
      <c r="E318" s="24" t="s">
        <v>2040</v>
      </c>
      <c r="F318" s="31">
        <v>36909</v>
      </c>
      <c r="G318" s="24" t="s">
        <v>2041</v>
      </c>
      <c r="H318" s="24" t="s">
        <v>351</v>
      </c>
      <c r="I318" s="25">
        <v>2</v>
      </c>
      <c r="J318" s="24" t="s">
        <v>117</v>
      </c>
      <c r="K318" s="24" t="s">
        <v>118</v>
      </c>
      <c r="L318" s="27">
        <v>999874525</v>
      </c>
      <c r="M318" s="28" t="s">
        <v>112</v>
      </c>
      <c r="N318" s="28"/>
      <c r="O318" s="27"/>
      <c r="P318" s="27"/>
      <c r="Q318" s="33">
        <f t="shared" si="24"/>
        <v>37.5</v>
      </c>
      <c r="R318" s="34">
        <f t="shared" si="25"/>
        <v>72</v>
      </c>
      <c r="S318" s="23"/>
      <c r="T318" s="27"/>
      <c r="U318" s="29"/>
      <c r="V318" s="29"/>
      <c r="W318" s="27"/>
      <c r="X318" s="29"/>
      <c r="Y318" s="29"/>
      <c r="Z318" s="29"/>
      <c r="AA318" s="29"/>
      <c r="AB318" s="29"/>
      <c r="AC318" s="29"/>
      <c r="AD318" s="29"/>
      <c r="AE318" s="29"/>
      <c r="AF318" s="29"/>
      <c r="AG318" s="29">
        <f>30.6/2</f>
        <v>15.3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>
        <v>22.2</v>
      </c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</row>
    <row r="319" spans="1:185" s="30" customFormat="1" ht="15.75" customHeight="1" x14ac:dyDescent="0.2">
      <c r="A319" s="25" t="s">
        <v>1723</v>
      </c>
      <c r="B319" s="41" t="s">
        <v>2269</v>
      </c>
      <c r="C319" s="26" t="s">
        <v>105</v>
      </c>
      <c r="D319" s="24" t="s">
        <v>2341</v>
      </c>
      <c r="E319" s="24" t="s">
        <v>2342</v>
      </c>
      <c r="F319" s="31"/>
      <c r="G319" s="24"/>
      <c r="H319" s="24"/>
      <c r="I319" s="25"/>
      <c r="J319" s="24"/>
      <c r="K319" s="24"/>
      <c r="L319" s="27"/>
      <c r="M319" s="28"/>
      <c r="N319" s="28"/>
      <c r="O319" s="27"/>
      <c r="P319" s="27"/>
      <c r="Q319" s="33">
        <f t="shared" si="24"/>
        <v>36.380000000000003</v>
      </c>
      <c r="R319" s="34">
        <f t="shared" si="25"/>
        <v>73</v>
      </c>
      <c r="S319" s="23"/>
      <c r="T319" s="27"/>
      <c r="U319" s="29"/>
      <c r="V319" s="29"/>
      <c r="W319" s="27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>
        <v>36.380000000000003</v>
      </c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</row>
    <row r="320" spans="1:185" s="30" customFormat="1" ht="15.75" customHeight="1" x14ac:dyDescent="0.2">
      <c r="A320" s="25" t="s">
        <v>1723</v>
      </c>
      <c r="B320" s="41" t="s">
        <v>2269</v>
      </c>
      <c r="C320" s="26" t="s">
        <v>105</v>
      </c>
      <c r="D320" s="24" t="s">
        <v>2343</v>
      </c>
      <c r="E320" s="24" t="s">
        <v>2344</v>
      </c>
      <c r="F320" s="31">
        <v>37609</v>
      </c>
      <c r="G320" s="24" t="s">
        <v>2201</v>
      </c>
      <c r="H320" s="24" t="s">
        <v>275</v>
      </c>
      <c r="I320" s="25">
        <v>3</v>
      </c>
      <c r="J320" s="24" t="s">
        <v>2202</v>
      </c>
      <c r="K320" s="24" t="s">
        <v>2203</v>
      </c>
      <c r="L320" s="27">
        <v>999879622</v>
      </c>
      <c r="M320" s="28" t="s">
        <v>112</v>
      </c>
      <c r="N320" s="28"/>
      <c r="O320" s="27"/>
      <c r="P320" s="27"/>
      <c r="Q320" s="33">
        <f t="shared" si="24"/>
        <v>35.020000000000003</v>
      </c>
      <c r="R320" s="34">
        <f t="shared" si="25"/>
        <v>74</v>
      </c>
      <c r="S320" s="23"/>
      <c r="T320" s="27"/>
      <c r="U320" s="29"/>
      <c r="V320" s="29"/>
      <c r="W320" s="27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>
        <v>35.020000000000003</v>
      </c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</row>
    <row r="321" spans="1:185" s="30" customFormat="1" ht="15.75" customHeight="1" x14ac:dyDescent="0.2">
      <c r="A321" s="25" t="s">
        <v>1723</v>
      </c>
      <c r="B321" s="41" t="s">
        <v>2269</v>
      </c>
      <c r="C321" s="26" t="s">
        <v>105</v>
      </c>
      <c r="D321" s="24" t="s">
        <v>2272</v>
      </c>
      <c r="E321" s="24" t="s">
        <v>284</v>
      </c>
      <c r="F321" s="31"/>
      <c r="G321" s="24"/>
      <c r="H321" s="24"/>
      <c r="I321" s="25"/>
      <c r="J321" s="24"/>
      <c r="K321" s="24"/>
      <c r="L321" s="27"/>
      <c r="M321" s="28"/>
      <c r="N321" s="28"/>
      <c r="O321" s="27"/>
      <c r="P321" s="27"/>
      <c r="Q321" s="33">
        <f t="shared" si="24"/>
        <v>35.020000000000003</v>
      </c>
      <c r="R321" s="34">
        <f t="shared" si="25"/>
        <v>74</v>
      </c>
      <c r="S321" s="23"/>
      <c r="T321" s="27"/>
      <c r="U321" s="29"/>
      <c r="V321" s="29"/>
      <c r="W321" s="27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>
        <v>35.020000000000003</v>
      </c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</row>
    <row r="322" spans="1:185" s="30" customFormat="1" ht="15.75" customHeight="1" x14ac:dyDescent="0.2">
      <c r="A322" s="25" t="s">
        <v>1723</v>
      </c>
      <c r="B322" s="41" t="s">
        <v>2269</v>
      </c>
      <c r="C322" s="26" t="s">
        <v>105</v>
      </c>
      <c r="D322" s="24" t="s">
        <v>2346</v>
      </c>
      <c r="E322" s="24" t="s">
        <v>2347</v>
      </c>
      <c r="F322" s="31"/>
      <c r="G322" s="24" t="s">
        <v>2348</v>
      </c>
      <c r="H322" s="24" t="s">
        <v>351</v>
      </c>
      <c r="I322" s="25">
        <v>3</v>
      </c>
      <c r="J322" s="24" t="s">
        <v>2349</v>
      </c>
      <c r="K322" s="24" t="s">
        <v>2350</v>
      </c>
      <c r="L322" s="27">
        <v>999885632</v>
      </c>
      <c r="M322" s="28" t="s">
        <v>112</v>
      </c>
      <c r="N322" s="28"/>
      <c r="O322" s="27"/>
      <c r="P322" s="27"/>
      <c r="Q322" s="33">
        <f t="shared" si="24"/>
        <v>34.340000000000003</v>
      </c>
      <c r="R322" s="34">
        <f t="shared" si="25"/>
        <v>76</v>
      </c>
      <c r="S322" s="23"/>
      <c r="T322" s="27"/>
      <c r="U322" s="29"/>
      <c r="V322" s="29"/>
      <c r="W322" s="27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>
        <v>34.340000000000003</v>
      </c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</row>
    <row r="323" spans="1:185" s="30" customFormat="1" ht="15.75" customHeight="1" x14ac:dyDescent="0.2">
      <c r="A323" s="25" t="s">
        <v>1723</v>
      </c>
      <c r="B323" s="41" t="s">
        <v>2269</v>
      </c>
      <c r="C323" s="26" t="s">
        <v>105</v>
      </c>
      <c r="D323" s="24" t="s">
        <v>2351</v>
      </c>
      <c r="E323" s="24" t="s">
        <v>2352</v>
      </c>
      <c r="F323" s="31"/>
      <c r="G323" s="24" t="s">
        <v>2353</v>
      </c>
      <c r="H323" s="24" t="s">
        <v>382</v>
      </c>
      <c r="I323" s="25">
        <v>3</v>
      </c>
      <c r="J323" s="24" t="s">
        <v>1544</v>
      </c>
      <c r="K323" s="24" t="s">
        <v>2354</v>
      </c>
      <c r="L323" s="27">
        <v>999898035</v>
      </c>
      <c r="M323" s="28" t="s">
        <v>112</v>
      </c>
      <c r="N323" s="28"/>
      <c r="O323" s="27"/>
      <c r="P323" s="27"/>
      <c r="Q323" s="33">
        <f t="shared" si="24"/>
        <v>34.340000000000003</v>
      </c>
      <c r="R323" s="34">
        <f t="shared" si="25"/>
        <v>76</v>
      </c>
      <c r="S323" s="23"/>
      <c r="T323" s="27"/>
      <c r="U323" s="29"/>
      <c r="V323" s="29"/>
      <c r="W323" s="27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>
        <v>34.340000000000003</v>
      </c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</row>
    <row r="324" spans="1:185" s="30" customFormat="1" ht="15.75" customHeight="1" x14ac:dyDescent="0.2">
      <c r="A324" s="25" t="s">
        <v>1723</v>
      </c>
      <c r="B324" s="41" t="s">
        <v>2269</v>
      </c>
      <c r="C324" s="26" t="s">
        <v>105</v>
      </c>
      <c r="D324" s="24" t="s">
        <v>2045</v>
      </c>
      <c r="E324" s="24" t="s">
        <v>2355</v>
      </c>
      <c r="F324" s="31"/>
      <c r="G324" s="24"/>
      <c r="H324" s="24"/>
      <c r="I324" s="25"/>
      <c r="J324" s="24"/>
      <c r="K324" s="24"/>
      <c r="L324" s="27"/>
      <c r="M324" s="28"/>
      <c r="N324" s="28"/>
      <c r="O324" s="27"/>
      <c r="P324" s="27"/>
      <c r="Q324" s="33">
        <f t="shared" si="24"/>
        <v>34.340000000000003</v>
      </c>
      <c r="R324" s="34">
        <f t="shared" si="25"/>
        <v>76</v>
      </c>
      <c r="S324" s="23"/>
      <c r="T324" s="27"/>
      <c r="U324" s="29"/>
      <c r="V324" s="29"/>
      <c r="W324" s="27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>
        <v>34.340000000000003</v>
      </c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</row>
    <row r="325" spans="1:185" s="30" customFormat="1" ht="15.75" customHeight="1" x14ac:dyDescent="0.2">
      <c r="A325" s="25" t="s">
        <v>1723</v>
      </c>
      <c r="B325" s="41" t="s">
        <v>2269</v>
      </c>
      <c r="C325" s="26" t="s">
        <v>105</v>
      </c>
      <c r="D325" s="24" t="s">
        <v>2210</v>
      </c>
      <c r="E325" s="24" t="s">
        <v>2356</v>
      </c>
      <c r="F325" s="31"/>
      <c r="G325" s="24"/>
      <c r="H325" s="24"/>
      <c r="I325" s="25"/>
      <c r="J325" s="24"/>
      <c r="K325" s="24"/>
      <c r="L325" s="27"/>
      <c r="M325" s="28"/>
      <c r="N325" s="28"/>
      <c r="O325" s="27"/>
      <c r="P325" s="27"/>
      <c r="Q325" s="33">
        <f t="shared" si="24"/>
        <v>34.340000000000003</v>
      </c>
      <c r="R325" s="34">
        <f t="shared" si="25"/>
        <v>76</v>
      </c>
      <c r="S325" s="23"/>
      <c r="T325" s="27"/>
      <c r="U325" s="29"/>
      <c r="V325" s="29"/>
      <c r="W325" s="27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>
        <v>34.340000000000003</v>
      </c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</row>
    <row r="326" spans="1:185" s="30" customFormat="1" ht="15.75" customHeight="1" x14ac:dyDescent="0.2">
      <c r="A326" s="25" t="s">
        <v>1723</v>
      </c>
      <c r="B326" s="41" t="s">
        <v>2269</v>
      </c>
      <c r="C326" s="26" t="s">
        <v>105</v>
      </c>
      <c r="D326" s="24" t="s">
        <v>1392</v>
      </c>
      <c r="E326" s="24" t="s">
        <v>1766</v>
      </c>
      <c r="F326" s="31"/>
      <c r="G326" s="24" t="s">
        <v>529</v>
      </c>
      <c r="H326" s="24" t="s">
        <v>122</v>
      </c>
      <c r="I326" s="25">
        <v>4</v>
      </c>
      <c r="J326" s="24" t="s">
        <v>328</v>
      </c>
      <c r="K326" s="24" t="s">
        <v>329</v>
      </c>
      <c r="L326" s="27">
        <v>999826707</v>
      </c>
      <c r="M326" s="28" t="s">
        <v>112</v>
      </c>
      <c r="N326" s="28"/>
      <c r="O326" s="27"/>
      <c r="P326" s="27"/>
      <c r="Q326" s="33">
        <f t="shared" si="24"/>
        <v>34.340000000000003</v>
      </c>
      <c r="R326" s="34">
        <f t="shared" si="25"/>
        <v>76</v>
      </c>
      <c r="S326" s="23"/>
      <c r="T326" s="27"/>
      <c r="U326" s="29"/>
      <c r="V326" s="29"/>
      <c r="W326" s="27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>
        <v>34.340000000000003</v>
      </c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</row>
    <row r="327" spans="1:185" s="30" customFormat="1" ht="15.75" customHeight="1" x14ac:dyDescent="0.2">
      <c r="A327" s="25" t="s">
        <v>1723</v>
      </c>
      <c r="B327" s="41" t="s">
        <v>2269</v>
      </c>
      <c r="C327" s="26" t="s">
        <v>105</v>
      </c>
      <c r="D327" s="24" t="s">
        <v>2357</v>
      </c>
      <c r="E327" s="24" t="s">
        <v>1766</v>
      </c>
      <c r="F327" s="31">
        <v>37262</v>
      </c>
      <c r="G327" s="24" t="s">
        <v>478</v>
      </c>
      <c r="H327" s="24" t="s">
        <v>116</v>
      </c>
      <c r="I327" s="25">
        <v>2</v>
      </c>
      <c r="J327" s="24" t="s">
        <v>1099</v>
      </c>
      <c r="K327" s="24" t="s">
        <v>2358</v>
      </c>
      <c r="L327" s="27">
        <v>999827221</v>
      </c>
      <c r="M327" s="28" t="s">
        <v>112</v>
      </c>
      <c r="N327" s="28"/>
      <c r="O327" s="27"/>
      <c r="P327" s="27"/>
      <c r="Q327" s="33">
        <f t="shared" si="24"/>
        <v>34.340000000000003</v>
      </c>
      <c r="R327" s="34">
        <f t="shared" si="25"/>
        <v>76</v>
      </c>
      <c r="S327" s="23"/>
      <c r="T327" s="27"/>
      <c r="U327" s="29"/>
      <c r="V327" s="29"/>
      <c r="W327" s="27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>
        <v>34.340000000000003</v>
      </c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</row>
    <row r="328" spans="1:185" s="30" customFormat="1" ht="15.75" customHeight="1" x14ac:dyDescent="0.2">
      <c r="A328" s="25" t="s">
        <v>1723</v>
      </c>
      <c r="B328" s="41" t="s">
        <v>2269</v>
      </c>
      <c r="C328" s="26" t="s">
        <v>105</v>
      </c>
      <c r="D328" s="24" t="s">
        <v>2359</v>
      </c>
      <c r="E328" s="24" t="s">
        <v>2360</v>
      </c>
      <c r="F328" s="31"/>
      <c r="G328" s="24"/>
      <c r="H328" s="24"/>
      <c r="I328" s="25"/>
      <c r="J328" s="24"/>
      <c r="K328" s="24"/>
      <c r="L328" s="27"/>
      <c r="M328" s="28"/>
      <c r="N328" s="28"/>
      <c r="O328" s="27"/>
      <c r="P328" s="27"/>
      <c r="Q328" s="33">
        <f t="shared" si="24"/>
        <v>31.8</v>
      </c>
      <c r="R328" s="34">
        <f t="shared" si="25"/>
        <v>82</v>
      </c>
      <c r="S328" s="23"/>
      <c r="T328" s="27">
        <v>31.8</v>
      </c>
      <c r="U328" s="29"/>
      <c r="V328" s="29"/>
      <c r="W328" s="27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</row>
    <row r="329" spans="1:185" s="30" customFormat="1" ht="15.75" customHeight="1" x14ac:dyDescent="0.2">
      <c r="A329" s="25" t="s">
        <v>1723</v>
      </c>
      <c r="B329" s="41" t="s">
        <v>2269</v>
      </c>
      <c r="C329" s="26" t="s">
        <v>105</v>
      </c>
      <c r="D329" s="24" t="s">
        <v>2366</v>
      </c>
      <c r="E329" s="24" t="s">
        <v>2367</v>
      </c>
      <c r="F329" s="31"/>
      <c r="G329" s="24" t="s">
        <v>356</v>
      </c>
      <c r="H329" s="24" t="s">
        <v>139</v>
      </c>
      <c r="I329" s="25">
        <v>8</v>
      </c>
      <c r="J329" s="24" t="s">
        <v>157</v>
      </c>
      <c r="K329" s="24" t="s">
        <v>2368</v>
      </c>
      <c r="L329" s="27">
        <v>999889871</v>
      </c>
      <c r="M329" s="28" t="s">
        <v>112</v>
      </c>
      <c r="N329" s="28"/>
      <c r="O329" s="27"/>
      <c r="P329" s="27"/>
      <c r="Q329" s="33">
        <f t="shared" si="24"/>
        <v>31.8</v>
      </c>
      <c r="R329" s="34">
        <f t="shared" si="25"/>
        <v>82</v>
      </c>
      <c r="S329" s="23"/>
      <c r="T329" s="27">
        <v>31.8</v>
      </c>
      <c r="U329" s="29"/>
      <c r="V329" s="29"/>
      <c r="W329" s="27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</row>
    <row r="330" spans="1:185" s="30" customFormat="1" ht="15.75" customHeight="1" x14ac:dyDescent="0.2">
      <c r="A330" s="25" t="s">
        <v>1723</v>
      </c>
      <c r="B330" s="41" t="s">
        <v>2269</v>
      </c>
      <c r="C330" s="26" t="s">
        <v>105</v>
      </c>
      <c r="D330" s="24" t="s">
        <v>2227</v>
      </c>
      <c r="E330" s="24" t="s">
        <v>2228</v>
      </c>
      <c r="F330" s="31">
        <v>37026</v>
      </c>
      <c r="G330" s="24" t="s">
        <v>345</v>
      </c>
      <c r="H330" s="24" t="s">
        <v>291</v>
      </c>
      <c r="I330" s="25">
        <v>7</v>
      </c>
      <c r="J330" s="24" t="s">
        <v>1874</v>
      </c>
      <c r="K330" s="24" t="s">
        <v>1875</v>
      </c>
      <c r="L330" s="27">
        <v>999895364</v>
      </c>
      <c r="M330" s="28" t="s">
        <v>112</v>
      </c>
      <c r="N330" s="28"/>
      <c r="O330" s="27"/>
      <c r="P330" s="27"/>
      <c r="Q330" s="33">
        <f t="shared" si="24"/>
        <v>31.23</v>
      </c>
      <c r="R330" s="34">
        <f t="shared" si="25"/>
        <v>84</v>
      </c>
      <c r="S330" s="23"/>
      <c r="T330" s="27">
        <v>8</v>
      </c>
      <c r="U330" s="29"/>
      <c r="V330" s="29"/>
      <c r="W330" s="27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>
        <v>23.23</v>
      </c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</row>
    <row r="331" spans="1:185" s="30" customFormat="1" ht="15.75" customHeight="1" x14ac:dyDescent="0.2">
      <c r="A331" s="25" t="s">
        <v>1723</v>
      </c>
      <c r="B331" s="41" t="s">
        <v>2269</v>
      </c>
      <c r="C331" s="26" t="s">
        <v>105</v>
      </c>
      <c r="D331" s="24" t="s">
        <v>1744</v>
      </c>
      <c r="E331" s="24" t="s">
        <v>1745</v>
      </c>
      <c r="F331" s="31">
        <v>37122</v>
      </c>
      <c r="G331" s="24" t="s">
        <v>1746</v>
      </c>
      <c r="H331" s="24" t="s">
        <v>258</v>
      </c>
      <c r="I331" s="25">
        <v>5</v>
      </c>
      <c r="J331" s="24" t="s">
        <v>1747</v>
      </c>
      <c r="K331" s="24" t="s">
        <v>1748</v>
      </c>
      <c r="L331" s="27">
        <v>999886211</v>
      </c>
      <c r="M331" s="28" t="s">
        <v>112</v>
      </c>
      <c r="N331" s="28"/>
      <c r="O331" s="27"/>
      <c r="P331" s="27"/>
      <c r="Q331" s="33">
        <f t="shared" si="24"/>
        <v>30.6</v>
      </c>
      <c r="R331" s="34">
        <f t="shared" si="25"/>
        <v>85</v>
      </c>
      <c r="S331" s="23"/>
      <c r="T331" s="27"/>
      <c r="U331" s="29"/>
      <c r="V331" s="29"/>
      <c r="W331" s="27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>
        <v>30.6</v>
      </c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</row>
    <row r="332" spans="1:185" s="30" customFormat="1" ht="15.75" customHeight="1" x14ac:dyDescent="0.2">
      <c r="A332" s="25" t="s">
        <v>1723</v>
      </c>
      <c r="B332" s="41" t="s">
        <v>2269</v>
      </c>
      <c r="C332" s="26" t="s">
        <v>105</v>
      </c>
      <c r="D332" s="24" t="s">
        <v>1910</v>
      </c>
      <c r="E332" s="24" t="s">
        <v>1911</v>
      </c>
      <c r="F332" s="31">
        <v>36987</v>
      </c>
      <c r="G332" s="24" t="s">
        <v>1734</v>
      </c>
      <c r="H332" s="24" t="s">
        <v>116</v>
      </c>
      <c r="I332" s="25">
        <v>2</v>
      </c>
      <c r="J332" s="24" t="s">
        <v>673</v>
      </c>
      <c r="K332" s="24" t="s">
        <v>674</v>
      </c>
      <c r="L332" s="27">
        <v>999779168</v>
      </c>
      <c r="M332" s="28" t="s">
        <v>112</v>
      </c>
      <c r="N332" s="28"/>
      <c r="O332" s="27"/>
      <c r="P332" s="27"/>
      <c r="Q332" s="33">
        <f t="shared" si="24"/>
        <v>30.5</v>
      </c>
      <c r="R332" s="34">
        <f t="shared" si="25"/>
        <v>86</v>
      </c>
      <c r="S332" s="23"/>
      <c r="T332" s="27">
        <v>8</v>
      </c>
      <c r="U332" s="29"/>
      <c r="V332" s="29"/>
      <c r="W332" s="27"/>
      <c r="X332" s="29"/>
      <c r="Y332" s="29"/>
      <c r="Z332" s="29"/>
      <c r="AA332" s="29"/>
      <c r="AB332" s="29"/>
      <c r="AC332" s="29"/>
      <c r="AD332" s="29"/>
      <c r="AE332" s="29"/>
      <c r="AF332" s="29"/>
      <c r="AG332" s="29">
        <v>22.5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</row>
    <row r="333" spans="1:185" s="30" customFormat="1" ht="15.75" customHeight="1" x14ac:dyDescent="0.2">
      <c r="A333" s="25" t="s">
        <v>1723</v>
      </c>
      <c r="B333" s="41" t="s">
        <v>2269</v>
      </c>
      <c r="C333" s="26" t="s">
        <v>105</v>
      </c>
      <c r="D333" s="24" t="s">
        <v>3695</v>
      </c>
      <c r="E333" s="24" t="s">
        <v>3277</v>
      </c>
      <c r="F333" s="31"/>
      <c r="G333" s="24"/>
      <c r="H333" s="24"/>
      <c r="I333" s="25"/>
      <c r="J333" s="24"/>
      <c r="K333" s="24"/>
      <c r="L333" s="27"/>
      <c r="M333" s="28"/>
      <c r="N333" s="28"/>
      <c r="O333" s="27"/>
      <c r="P333" s="27"/>
      <c r="Q333" s="33">
        <f t="shared" si="24"/>
        <v>30.3</v>
      </c>
      <c r="R333" s="34">
        <f t="shared" si="25"/>
        <v>87</v>
      </c>
      <c r="S333" s="23"/>
      <c r="T333" s="27"/>
      <c r="U333" s="29"/>
      <c r="V333" s="29"/>
      <c r="W333" s="27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>
        <v>30.3</v>
      </c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</row>
    <row r="334" spans="1:185" s="30" customFormat="1" ht="15.75" customHeight="1" x14ac:dyDescent="0.2">
      <c r="A334" s="25" t="s">
        <v>1723</v>
      </c>
      <c r="B334" s="41" t="s">
        <v>2269</v>
      </c>
      <c r="C334" s="26" t="s">
        <v>105</v>
      </c>
      <c r="D334" s="24" t="s">
        <v>2369</v>
      </c>
      <c r="E334" s="24" t="s">
        <v>1148</v>
      </c>
      <c r="F334" s="31"/>
      <c r="G334" s="24"/>
      <c r="H334" s="24"/>
      <c r="I334" s="25"/>
      <c r="J334" s="24"/>
      <c r="K334" s="24"/>
      <c r="L334" s="27"/>
      <c r="M334" s="28"/>
      <c r="N334" s="28"/>
      <c r="O334" s="27"/>
      <c r="P334" s="27"/>
      <c r="Q334" s="33">
        <f t="shared" ref="Q334:Q356" si="26">SUM(T334:EE334)</f>
        <v>29</v>
      </c>
      <c r="R334" s="34">
        <f t="shared" si="25"/>
        <v>88</v>
      </c>
      <c r="S334" s="23"/>
      <c r="T334" s="27"/>
      <c r="U334" s="29"/>
      <c r="V334" s="29"/>
      <c r="W334" s="27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>
        <v>29</v>
      </c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</row>
    <row r="335" spans="1:185" s="30" customFormat="1" ht="15.75" customHeight="1" x14ac:dyDescent="0.2">
      <c r="A335" s="25" t="s">
        <v>1723</v>
      </c>
      <c r="B335" s="41" t="s">
        <v>2269</v>
      </c>
      <c r="C335" s="26" t="s">
        <v>105</v>
      </c>
      <c r="D335" s="24" t="s">
        <v>2206</v>
      </c>
      <c r="E335" s="24" t="s">
        <v>2207</v>
      </c>
      <c r="F335" s="31">
        <v>37153</v>
      </c>
      <c r="G335" s="24" t="s">
        <v>2208</v>
      </c>
      <c r="H335" s="24" t="s">
        <v>109</v>
      </c>
      <c r="I335" s="25">
        <v>7</v>
      </c>
      <c r="J335" s="24" t="s">
        <v>614</v>
      </c>
      <c r="K335" s="24" t="s">
        <v>196</v>
      </c>
      <c r="L335" s="27">
        <v>999804533</v>
      </c>
      <c r="M335" s="28" t="s">
        <v>112</v>
      </c>
      <c r="N335" s="28"/>
      <c r="O335" s="27"/>
      <c r="P335" s="27"/>
      <c r="Q335" s="33">
        <f t="shared" si="26"/>
        <v>28</v>
      </c>
      <c r="R335" s="34">
        <f t="shared" si="25"/>
        <v>89</v>
      </c>
      <c r="S335" s="23"/>
      <c r="T335" s="27"/>
      <c r="U335" s="29"/>
      <c r="V335" s="29"/>
      <c r="W335" s="27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>
        <v>28</v>
      </c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</row>
    <row r="336" spans="1:185" s="30" customFormat="1" ht="15.75" customHeight="1" x14ac:dyDescent="0.2">
      <c r="A336" s="25" t="s">
        <v>1723</v>
      </c>
      <c r="B336" s="41" t="s">
        <v>2269</v>
      </c>
      <c r="C336" s="26" t="s">
        <v>105</v>
      </c>
      <c r="D336" s="24" t="s">
        <v>2157</v>
      </c>
      <c r="E336" s="24" t="s">
        <v>731</v>
      </c>
      <c r="F336" s="31"/>
      <c r="G336" s="24" t="s">
        <v>1997</v>
      </c>
      <c r="H336" s="24" t="s">
        <v>116</v>
      </c>
      <c r="I336" s="25">
        <v>2</v>
      </c>
      <c r="J336" s="24" t="s">
        <v>395</v>
      </c>
      <c r="K336" s="24" t="s">
        <v>2158</v>
      </c>
      <c r="L336" s="27">
        <v>999859118</v>
      </c>
      <c r="M336" s="28" t="s">
        <v>112</v>
      </c>
      <c r="N336" s="28"/>
      <c r="O336" s="27"/>
      <c r="P336" s="27"/>
      <c r="Q336" s="33">
        <f t="shared" si="26"/>
        <v>27.85</v>
      </c>
      <c r="R336" s="34">
        <f t="shared" si="25"/>
        <v>90</v>
      </c>
      <c r="S336" s="23"/>
      <c r="T336" s="27"/>
      <c r="U336" s="29"/>
      <c r="V336" s="29"/>
      <c r="W336" s="27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>
        <v>22.2</v>
      </c>
      <c r="BL336" s="29"/>
      <c r="BM336" s="29"/>
      <c r="BN336" s="29"/>
      <c r="BO336" s="29"/>
      <c r="BP336" s="29">
        <v>5.65</v>
      </c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</row>
    <row r="337" spans="1:185" s="30" customFormat="1" ht="15.75" customHeight="1" x14ac:dyDescent="0.2">
      <c r="A337" s="25" t="s">
        <v>1723</v>
      </c>
      <c r="B337" s="41" t="s">
        <v>2269</v>
      </c>
      <c r="C337" s="26" t="s">
        <v>105</v>
      </c>
      <c r="D337" s="24" t="s">
        <v>2416</v>
      </c>
      <c r="E337" s="24" t="s">
        <v>2414</v>
      </c>
      <c r="F337" s="31"/>
      <c r="G337" s="24" t="s">
        <v>2417</v>
      </c>
      <c r="H337" s="24" t="s">
        <v>116</v>
      </c>
      <c r="I337" s="25">
        <v>2</v>
      </c>
      <c r="J337" s="24" t="s">
        <v>1257</v>
      </c>
      <c r="K337" s="24" t="s">
        <v>1258</v>
      </c>
      <c r="L337" s="27">
        <v>999884446</v>
      </c>
      <c r="M337" s="28" t="s">
        <v>112</v>
      </c>
      <c r="N337" s="28"/>
      <c r="O337" s="27"/>
      <c r="P337" s="27"/>
      <c r="Q337" s="33">
        <f t="shared" si="26"/>
        <v>27.5</v>
      </c>
      <c r="R337" s="34">
        <f t="shared" si="25"/>
        <v>91</v>
      </c>
      <c r="S337" s="23"/>
      <c r="T337" s="27"/>
      <c r="U337" s="29"/>
      <c r="V337" s="29"/>
      <c r="W337" s="27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>
        <v>27.5</v>
      </c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</row>
    <row r="338" spans="1:185" s="30" customFormat="1" ht="15.75" customHeight="1" x14ac:dyDescent="0.2">
      <c r="A338" s="25" t="s">
        <v>1723</v>
      </c>
      <c r="B338" s="41" t="s">
        <v>2269</v>
      </c>
      <c r="C338" s="26" t="s">
        <v>105</v>
      </c>
      <c r="D338" s="24" t="s">
        <v>1913</v>
      </c>
      <c r="E338" s="24" t="s">
        <v>3693</v>
      </c>
      <c r="F338" s="31"/>
      <c r="G338" s="24"/>
      <c r="H338" s="24"/>
      <c r="I338" s="25"/>
      <c r="J338" s="24"/>
      <c r="K338" s="24"/>
      <c r="L338" s="27"/>
      <c r="M338" s="28"/>
      <c r="N338" s="28"/>
      <c r="O338" s="27"/>
      <c r="P338" s="27"/>
      <c r="Q338" s="33">
        <f t="shared" si="26"/>
        <v>27.5</v>
      </c>
      <c r="R338" s="34">
        <f t="shared" si="25"/>
        <v>91</v>
      </c>
      <c r="S338" s="23"/>
      <c r="T338" s="27"/>
      <c r="U338" s="29"/>
      <c r="V338" s="29"/>
      <c r="W338" s="27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>
        <v>27.5</v>
      </c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</row>
    <row r="339" spans="1:185" s="30" customFormat="1" ht="15.75" customHeight="1" x14ac:dyDescent="0.2">
      <c r="A339" s="25" t="s">
        <v>1723</v>
      </c>
      <c r="B339" s="41" t="s">
        <v>2269</v>
      </c>
      <c r="C339" s="26" t="s">
        <v>105</v>
      </c>
      <c r="D339" s="24" t="s">
        <v>3694</v>
      </c>
      <c r="E339" s="24" t="s">
        <v>245</v>
      </c>
      <c r="F339" s="31"/>
      <c r="G339" s="24"/>
      <c r="H339" s="24"/>
      <c r="I339" s="25"/>
      <c r="J339" s="24"/>
      <c r="K339" s="24"/>
      <c r="L339" s="27"/>
      <c r="M339" s="28"/>
      <c r="N339" s="28"/>
      <c r="O339" s="27"/>
      <c r="P339" s="27"/>
      <c r="Q339" s="33">
        <f t="shared" si="26"/>
        <v>27.5</v>
      </c>
      <c r="R339" s="34">
        <f t="shared" si="25"/>
        <v>91</v>
      </c>
      <c r="S339" s="23"/>
      <c r="T339" s="27"/>
      <c r="U339" s="29"/>
      <c r="V339" s="29"/>
      <c r="W339" s="27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>
        <v>27.5</v>
      </c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</row>
    <row r="340" spans="1:185" s="30" customFormat="1" ht="15.75" customHeight="1" x14ac:dyDescent="0.2">
      <c r="A340" s="25" t="s">
        <v>1723</v>
      </c>
      <c r="B340" s="41" t="s">
        <v>2269</v>
      </c>
      <c r="C340" s="26" t="s">
        <v>105</v>
      </c>
      <c r="D340" s="24" t="s">
        <v>1906</v>
      </c>
      <c r="E340" s="24" t="s">
        <v>731</v>
      </c>
      <c r="F340" s="31"/>
      <c r="G340" s="24"/>
      <c r="H340" s="24"/>
      <c r="I340" s="25"/>
      <c r="J340" s="24"/>
      <c r="K340" s="24"/>
      <c r="L340" s="27"/>
      <c r="M340" s="28"/>
      <c r="N340" s="28"/>
      <c r="O340" s="27"/>
      <c r="P340" s="27"/>
      <c r="Q340" s="33">
        <f t="shared" si="26"/>
        <v>27.5</v>
      </c>
      <c r="R340" s="34">
        <f t="shared" si="25"/>
        <v>91</v>
      </c>
      <c r="S340" s="23"/>
      <c r="T340" s="27"/>
      <c r="U340" s="29"/>
      <c r="V340" s="29"/>
      <c r="W340" s="27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>
        <v>27.5</v>
      </c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</row>
    <row r="341" spans="1:185" s="30" customFormat="1" ht="15.75" customHeight="1" x14ac:dyDescent="0.2">
      <c r="A341" s="25" t="s">
        <v>1723</v>
      </c>
      <c r="B341" s="41" t="s">
        <v>2269</v>
      </c>
      <c r="C341" s="26" t="s">
        <v>105</v>
      </c>
      <c r="D341" s="24" t="s">
        <v>3700</v>
      </c>
      <c r="E341" s="24" t="s">
        <v>3701</v>
      </c>
      <c r="F341" s="31"/>
      <c r="G341" s="24"/>
      <c r="H341" s="24"/>
      <c r="I341" s="25"/>
      <c r="J341" s="24"/>
      <c r="K341" s="24"/>
      <c r="L341" s="27"/>
      <c r="M341" s="28"/>
      <c r="N341" s="28"/>
      <c r="O341" s="27"/>
      <c r="P341" s="27"/>
      <c r="Q341" s="33">
        <f t="shared" si="26"/>
        <v>27.5</v>
      </c>
      <c r="R341" s="34">
        <f t="shared" si="25"/>
        <v>91</v>
      </c>
      <c r="S341" s="23"/>
      <c r="T341" s="27"/>
      <c r="U341" s="29"/>
      <c r="V341" s="29"/>
      <c r="W341" s="27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>
        <v>27.5</v>
      </c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</row>
    <row r="342" spans="1:185" s="30" customFormat="1" ht="15.75" customHeight="1" x14ac:dyDescent="0.2">
      <c r="A342" s="25" t="s">
        <v>1723</v>
      </c>
      <c r="B342" s="41" t="s">
        <v>2269</v>
      </c>
      <c r="C342" s="26" t="s">
        <v>105</v>
      </c>
      <c r="D342" s="24" t="s">
        <v>1912</v>
      </c>
      <c r="E342" s="24" t="s">
        <v>2817</v>
      </c>
      <c r="F342" s="31"/>
      <c r="G342" s="24" t="s">
        <v>2818</v>
      </c>
      <c r="H342" s="24" t="s">
        <v>1059</v>
      </c>
      <c r="I342" s="25">
        <v>8</v>
      </c>
      <c r="J342" s="24" t="s">
        <v>2819</v>
      </c>
      <c r="K342" s="24"/>
      <c r="L342" s="27">
        <v>999901930</v>
      </c>
      <c r="M342" s="28" t="s">
        <v>112</v>
      </c>
      <c r="N342" s="28"/>
      <c r="O342" s="27"/>
      <c r="P342" s="27"/>
      <c r="Q342" s="33">
        <f t="shared" si="26"/>
        <v>27.5</v>
      </c>
      <c r="R342" s="34">
        <f t="shared" si="25"/>
        <v>91</v>
      </c>
      <c r="S342" s="23"/>
      <c r="T342" s="27"/>
      <c r="U342" s="29"/>
      <c r="V342" s="29"/>
      <c r="W342" s="27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>
        <v>27.5</v>
      </c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</row>
    <row r="343" spans="1:185" s="30" customFormat="1" ht="15.75" customHeight="1" x14ac:dyDescent="0.2">
      <c r="A343" s="25" t="s">
        <v>1723</v>
      </c>
      <c r="B343" s="41" t="s">
        <v>2269</v>
      </c>
      <c r="C343" s="26" t="s">
        <v>105</v>
      </c>
      <c r="D343" s="24" t="s">
        <v>1161</v>
      </c>
      <c r="E343" s="24" t="s">
        <v>2370</v>
      </c>
      <c r="F343" s="31"/>
      <c r="G343" s="24"/>
      <c r="H343" s="24"/>
      <c r="I343" s="25"/>
      <c r="J343" s="24"/>
      <c r="K343" s="24"/>
      <c r="L343" s="27"/>
      <c r="M343" s="28"/>
      <c r="N343" s="28"/>
      <c r="O343" s="27"/>
      <c r="P343" s="27"/>
      <c r="Q343" s="33">
        <f t="shared" si="26"/>
        <v>26</v>
      </c>
      <c r="R343" s="34">
        <f t="shared" ref="R343:R374" si="27">RANK(Q343,$Q$247:$Q$452)</f>
        <v>97</v>
      </c>
      <c r="S343" s="23"/>
      <c r="T343" s="27"/>
      <c r="U343" s="29"/>
      <c r="V343" s="29"/>
      <c r="W343" s="27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>
        <v>26</v>
      </c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</row>
    <row r="344" spans="1:185" s="30" customFormat="1" ht="15.75" customHeight="1" x14ac:dyDescent="0.2">
      <c r="A344" s="25" t="s">
        <v>1723</v>
      </c>
      <c r="B344" s="41" t="s">
        <v>2269</v>
      </c>
      <c r="C344" s="26" t="s">
        <v>105</v>
      </c>
      <c r="D344" s="24" t="s">
        <v>1778</v>
      </c>
      <c r="E344" s="24" t="s">
        <v>2371</v>
      </c>
      <c r="F344" s="31"/>
      <c r="G344" s="24"/>
      <c r="H344" s="24"/>
      <c r="I344" s="25"/>
      <c r="J344" s="24"/>
      <c r="K344" s="24"/>
      <c r="L344" s="27"/>
      <c r="M344" s="28"/>
      <c r="N344" s="28"/>
      <c r="O344" s="27"/>
      <c r="P344" s="27"/>
      <c r="Q344" s="33">
        <f t="shared" si="26"/>
        <v>26</v>
      </c>
      <c r="R344" s="34">
        <f t="shared" si="27"/>
        <v>97</v>
      </c>
      <c r="S344" s="23"/>
      <c r="T344" s="27"/>
      <c r="U344" s="29"/>
      <c r="V344" s="29"/>
      <c r="W344" s="27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>
        <v>26</v>
      </c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</row>
    <row r="345" spans="1:185" s="30" customFormat="1" ht="15.75" customHeight="1" x14ac:dyDescent="0.2">
      <c r="A345" s="25" t="s">
        <v>1723</v>
      </c>
      <c r="B345" s="41" t="s">
        <v>2269</v>
      </c>
      <c r="C345" s="26" t="s">
        <v>105</v>
      </c>
      <c r="D345" s="24" t="s">
        <v>1901</v>
      </c>
      <c r="E345" s="24" t="s">
        <v>3696</v>
      </c>
      <c r="F345" s="31"/>
      <c r="G345" s="24"/>
      <c r="H345" s="24"/>
      <c r="I345" s="25"/>
      <c r="J345" s="24"/>
      <c r="K345" s="24"/>
      <c r="L345" s="27"/>
      <c r="M345" s="28"/>
      <c r="N345" s="28"/>
      <c r="O345" s="27"/>
      <c r="P345" s="27"/>
      <c r="Q345" s="33">
        <f t="shared" si="26"/>
        <v>25.5</v>
      </c>
      <c r="R345" s="34">
        <f t="shared" si="27"/>
        <v>99</v>
      </c>
      <c r="S345" s="23"/>
      <c r="T345" s="27"/>
      <c r="U345" s="29"/>
      <c r="V345" s="29"/>
      <c r="W345" s="27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>
        <v>25.5</v>
      </c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</row>
    <row r="346" spans="1:185" s="30" customFormat="1" ht="15.75" customHeight="1" x14ac:dyDescent="0.2">
      <c r="A346" s="25" t="s">
        <v>1723</v>
      </c>
      <c r="B346" s="41" t="s">
        <v>2269</v>
      </c>
      <c r="C346" s="26" t="s">
        <v>105</v>
      </c>
      <c r="D346" s="24" t="s">
        <v>2372</v>
      </c>
      <c r="E346" s="24" t="s">
        <v>2373</v>
      </c>
      <c r="F346" s="31"/>
      <c r="G346" s="24"/>
      <c r="H346" s="24"/>
      <c r="I346" s="25"/>
      <c r="J346" s="24"/>
      <c r="K346" s="24"/>
      <c r="L346" s="27"/>
      <c r="M346" s="28"/>
      <c r="N346" s="28"/>
      <c r="O346" s="27"/>
      <c r="P346" s="27"/>
      <c r="Q346" s="33">
        <f t="shared" si="26"/>
        <v>23.950000000000003</v>
      </c>
      <c r="R346" s="34">
        <f t="shared" si="27"/>
        <v>100</v>
      </c>
      <c r="S346" s="23"/>
      <c r="T346" s="27"/>
      <c r="U346" s="29"/>
      <c r="V346" s="29"/>
      <c r="W346" s="27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>
        <v>17.170000000000002</v>
      </c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>
        <v>6.78</v>
      </c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</row>
    <row r="347" spans="1:185" s="30" customFormat="1" ht="15.75" customHeight="1" x14ac:dyDescent="0.2">
      <c r="A347" s="25" t="s">
        <v>1723</v>
      </c>
      <c r="B347" s="41" t="s">
        <v>2269</v>
      </c>
      <c r="C347" s="26" t="s">
        <v>105</v>
      </c>
      <c r="D347" s="24" t="s">
        <v>2346</v>
      </c>
      <c r="E347" s="24" t="s">
        <v>2639</v>
      </c>
      <c r="F347" s="31"/>
      <c r="G347" s="24" t="s">
        <v>492</v>
      </c>
      <c r="H347" s="24" t="s">
        <v>145</v>
      </c>
      <c r="I347" s="25">
        <v>2</v>
      </c>
      <c r="J347" s="24" t="s">
        <v>1223</v>
      </c>
      <c r="K347" s="24"/>
      <c r="L347" s="27">
        <v>999904913</v>
      </c>
      <c r="M347" s="28" t="s">
        <v>112</v>
      </c>
      <c r="N347" s="28"/>
      <c r="O347" s="27"/>
      <c r="P347" s="27"/>
      <c r="Q347" s="33">
        <f t="shared" si="26"/>
        <v>23.69</v>
      </c>
      <c r="R347" s="34">
        <f t="shared" si="27"/>
        <v>101</v>
      </c>
      <c r="S347" s="23"/>
      <c r="T347" s="27"/>
      <c r="U347" s="29"/>
      <c r="V347" s="29"/>
      <c r="W347" s="27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>
        <v>23.69</v>
      </c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</row>
    <row r="348" spans="1:185" s="30" customFormat="1" ht="15.75" customHeight="1" x14ac:dyDescent="0.2">
      <c r="A348" s="25" t="s">
        <v>1723</v>
      </c>
      <c r="B348" s="41" t="s">
        <v>2269</v>
      </c>
      <c r="C348" s="26" t="s">
        <v>105</v>
      </c>
      <c r="D348" s="24" t="s">
        <v>1991</v>
      </c>
      <c r="E348" s="24" t="s">
        <v>731</v>
      </c>
      <c r="F348" s="31">
        <v>37112</v>
      </c>
      <c r="G348" s="24" t="s">
        <v>2374</v>
      </c>
      <c r="H348" s="24" t="s">
        <v>116</v>
      </c>
      <c r="I348" s="25">
        <v>2</v>
      </c>
      <c r="J348" s="24" t="s">
        <v>2375</v>
      </c>
      <c r="K348" s="24" t="s">
        <v>2376</v>
      </c>
      <c r="L348" s="27">
        <v>999902456</v>
      </c>
      <c r="M348" s="28" t="s">
        <v>112</v>
      </c>
      <c r="N348" s="28"/>
      <c r="O348" s="27"/>
      <c r="P348" s="27"/>
      <c r="Q348" s="33">
        <f t="shared" si="26"/>
        <v>23.23</v>
      </c>
      <c r="R348" s="34">
        <f t="shared" si="27"/>
        <v>102</v>
      </c>
      <c r="S348" s="23"/>
      <c r="T348" s="27"/>
      <c r="U348" s="29"/>
      <c r="V348" s="29"/>
      <c r="W348" s="27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>
        <v>23.23</v>
      </c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</row>
    <row r="349" spans="1:185" s="30" customFormat="1" ht="15.75" customHeight="1" x14ac:dyDescent="0.2">
      <c r="A349" s="25" t="s">
        <v>1723</v>
      </c>
      <c r="B349" s="41" t="s">
        <v>2269</v>
      </c>
      <c r="C349" s="26" t="s">
        <v>105</v>
      </c>
      <c r="D349" s="24" t="s">
        <v>1588</v>
      </c>
      <c r="E349" s="24" t="s">
        <v>2170</v>
      </c>
      <c r="F349" s="31">
        <v>37231</v>
      </c>
      <c r="G349" s="24" t="s">
        <v>2377</v>
      </c>
      <c r="H349" s="24" t="s">
        <v>116</v>
      </c>
      <c r="I349" s="25">
        <v>2</v>
      </c>
      <c r="J349" s="24" t="s">
        <v>2378</v>
      </c>
      <c r="K349" s="24" t="s">
        <v>2379</v>
      </c>
      <c r="L349" s="27">
        <v>999827589</v>
      </c>
      <c r="M349" s="28" t="s">
        <v>112</v>
      </c>
      <c r="N349" s="28"/>
      <c r="O349" s="27"/>
      <c r="P349" s="27"/>
      <c r="Q349" s="33">
        <f t="shared" si="26"/>
        <v>22.5</v>
      </c>
      <c r="R349" s="34">
        <f t="shared" si="27"/>
        <v>103</v>
      </c>
      <c r="S349" s="23"/>
      <c r="T349" s="27"/>
      <c r="U349" s="29"/>
      <c r="V349" s="29"/>
      <c r="W349" s="27"/>
      <c r="X349" s="29"/>
      <c r="Y349" s="29"/>
      <c r="Z349" s="29"/>
      <c r="AA349" s="29"/>
      <c r="AB349" s="29"/>
      <c r="AC349" s="29"/>
      <c r="AD349" s="29"/>
      <c r="AE349" s="29"/>
      <c r="AF349" s="29"/>
      <c r="AG349" s="29">
        <v>22.5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</row>
    <row r="350" spans="1:185" s="30" customFormat="1" ht="15.75" customHeight="1" x14ac:dyDescent="0.2">
      <c r="A350" s="25" t="s">
        <v>1723</v>
      </c>
      <c r="B350" s="41" t="s">
        <v>2269</v>
      </c>
      <c r="C350" s="26" t="s">
        <v>105</v>
      </c>
      <c r="D350" s="24" t="s">
        <v>2383</v>
      </c>
      <c r="E350" s="24" t="s">
        <v>2384</v>
      </c>
      <c r="F350" s="31">
        <v>37225</v>
      </c>
      <c r="G350" s="24" t="s">
        <v>1243</v>
      </c>
      <c r="H350" s="24" t="s">
        <v>1007</v>
      </c>
      <c r="I350" s="25">
        <v>1</v>
      </c>
      <c r="J350" s="24" t="s">
        <v>1244</v>
      </c>
      <c r="K350" s="24" t="s">
        <v>1245</v>
      </c>
      <c r="L350" s="27">
        <v>999887949</v>
      </c>
      <c r="M350" s="28" t="s">
        <v>112</v>
      </c>
      <c r="N350" s="28"/>
      <c r="O350" s="27"/>
      <c r="P350" s="27"/>
      <c r="Q350" s="33">
        <f t="shared" si="26"/>
        <v>22.2</v>
      </c>
      <c r="R350" s="34">
        <f t="shared" si="27"/>
        <v>104</v>
      </c>
      <c r="S350" s="23"/>
      <c r="T350" s="27"/>
      <c r="U350" s="29"/>
      <c r="V350" s="29"/>
      <c r="W350" s="27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>
        <v>22.2</v>
      </c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</row>
    <row r="351" spans="1:185" s="30" customFormat="1" ht="15.75" customHeight="1" x14ac:dyDescent="0.2">
      <c r="A351" s="25" t="s">
        <v>1723</v>
      </c>
      <c r="B351" s="41" t="s">
        <v>2269</v>
      </c>
      <c r="C351" s="26" t="s">
        <v>105</v>
      </c>
      <c r="D351" s="24" t="s">
        <v>2169</v>
      </c>
      <c r="E351" s="24" t="s">
        <v>1051</v>
      </c>
      <c r="F351" s="31"/>
      <c r="G351" s="24" t="s">
        <v>2385</v>
      </c>
      <c r="H351" s="24" t="s">
        <v>310</v>
      </c>
      <c r="I351" s="25">
        <v>5</v>
      </c>
      <c r="J351" s="24" t="s">
        <v>703</v>
      </c>
      <c r="K351" s="24" t="s">
        <v>830</v>
      </c>
      <c r="L351" s="27">
        <v>999038648</v>
      </c>
      <c r="M351" s="28" t="s">
        <v>112</v>
      </c>
      <c r="N351" s="28"/>
      <c r="O351" s="27"/>
      <c r="P351" s="27"/>
      <c r="Q351" s="33">
        <f t="shared" si="26"/>
        <v>22.2</v>
      </c>
      <c r="R351" s="34">
        <f t="shared" si="27"/>
        <v>104</v>
      </c>
      <c r="S351" s="23"/>
      <c r="T351" s="27">
        <v>22.2</v>
      </c>
      <c r="U351" s="29"/>
      <c r="V351" s="29"/>
      <c r="W351" s="27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</row>
    <row r="352" spans="1:185" s="30" customFormat="1" ht="15.75" customHeight="1" x14ac:dyDescent="0.2">
      <c r="A352" s="25" t="s">
        <v>1723</v>
      </c>
      <c r="B352" s="41" t="s">
        <v>2269</v>
      </c>
      <c r="C352" s="26" t="s">
        <v>105</v>
      </c>
      <c r="D352" s="24" t="s">
        <v>3702</v>
      </c>
      <c r="E352" s="24" t="s">
        <v>823</v>
      </c>
      <c r="F352" s="31"/>
      <c r="G352" s="24"/>
      <c r="H352" s="24"/>
      <c r="I352" s="25"/>
      <c r="J352" s="24"/>
      <c r="K352" s="24"/>
      <c r="L352" s="27"/>
      <c r="M352" s="28"/>
      <c r="N352" s="28"/>
      <c r="O352" s="27"/>
      <c r="P352" s="27"/>
      <c r="Q352" s="33">
        <f t="shared" si="26"/>
        <v>22</v>
      </c>
      <c r="R352" s="34">
        <f t="shared" si="27"/>
        <v>106</v>
      </c>
      <c r="S352" s="23"/>
      <c r="T352" s="27"/>
      <c r="U352" s="29"/>
      <c r="V352" s="29"/>
      <c r="W352" s="27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>
        <v>22</v>
      </c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</row>
    <row r="353" spans="1:185" s="30" customFormat="1" ht="15.75" customHeight="1" x14ac:dyDescent="0.2">
      <c r="A353" s="25" t="s">
        <v>1723</v>
      </c>
      <c r="B353" s="41" t="s">
        <v>2269</v>
      </c>
      <c r="C353" s="26" t="s">
        <v>105</v>
      </c>
      <c r="D353" s="24" t="s">
        <v>2129</v>
      </c>
      <c r="E353" s="24" t="s">
        <v>2130</v>
      </c>
      <c r="F353" s="31"/>
      <c r="G353" s="24"/>
      <c r="H353" s="24"/>
      <c r="I353" s="25"/>
      <c r="J353" s="24"/>
      <c r="K353" s="24"/>
      <c r="L353" s="27">
        <v>999876511</v>
      </c>
      <c r="M353" s="28"/>
      <c r="N353" s="28"/>
      <c r="O353" s="27"/>
      <c r="P353" s="27"/>
      <c r="Q353" s="33">
        <f t="shared" si="26"/>
        <v>21</v>
      </c>
      <c r="R353" s="34">
        <f t="shared" si="27"/>
        <v>107</v>
      </c>
      <c r="S353" s="23"/>
      <c r="T353" s="27"/>
      <c r="U353" s="29"/>
      <c r="V353" s="29"/>
      <c r="W353" s="27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>
        <v>21</v>
      </c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</row>
    <row r="354" spans="1:185" s="30" customFormat="1" ht="15.75" customHeight="1" x14ac:dyDescent="0.2">
      <c r="A354" s="25" t="s">
        <v>1723</v>
      </c>
      <c r="B354" s="41" t="s">
        <v>2269</v>
      </c>
      <c r="C354" s="26" t="s">
        <v>105</v>
      </c>
      <c r="D354" s="24" t="s">
        <v>2386</v>
      </c>
      <c r="E354" s="24" t="s">
        <v>2387</v>
      </c>
      <c r="F354" s="31"/>
      <c r="G354" s="24" t="s">
        <v>221</v>
      </c>
      <c r="H354" s="24" t="s">
        <v>200</v>
      </c>
      <c r="I354" s="25">
        <v>8</v>
      </c>
      <c r="J354" s="24" t="s">
        <v>222</v>
      </c>
      <c r="K354" s="24"/>
      <c r="L354" s="27">
        <v>999883414</v>
      </c>
      <c r="M354" s="28" t="s">
        <v>112</v>
      </c>
      <c r="N354" s="28"/>
      <c r="O354" s="27"/>
      <c r="P354" s="27"/>
      <c r="Q354" s="33">
        <f t="shared" si="26"/>
        <v>21</v>
      </c>
      <c r="R354" s="34">
        <f t="shared" si="27"/>
        <v>107</v>
      </c>
      <c r="S354" s="23"/>
      <c r="T354" s="27"/>
      <c r="U354" s="29"/>
      <c r="V354" s="29"/>
      <c r="W354" s="27"/>
      <c r="X354" s="29"/>
      <c r="Y354" s="29"/>
      <c r="Z354" s="29"/>
      <c r="AA354" s="29"/>
      <c r="AB354" s="29"/>
      <c r="AC354" s="29"/>
      <c r="AD354" s="29"/>
      <c r="AE354" s="29">
        <v>21</v>
      </c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</row>
    <row r="355" spans="1:185" s="30" customFormat="1" ht="15.75" customHeight="1" x14ac:dyDescent="0.2">
      <c r="A355" s="25" t="s">
        <v>1723</v>
      </c>
      <c r="B355" s="41" t="s">
        <v>2269</v>
      </c>
      <c r="C355" s="26" t="s">
        <v>105</v>
      </c>
      <c r="D355" s="24" t="s">
        <v>2388</v>
      </c>
      <c r="E355" s="24" t="s">
        <v>2389</v>
      </c>
      <c r="F355" s="31"/>
      <c r="G355" s="24" t="s">
        <v>2390</v>
      </c>
      <c r="H355" s="24" t="s">
        <v>322</v>
      </c>
      <c r="I355" s="25">
        <v>5</v>
      </c>
      <c r="J355" s="24" t="s">
        <v>2391</v>
      </c>
      <c r="K355" s="24" t="s">
        <v>2392</v>
      </c>
      <c r="L355" s="27">
        <v>999896700</v>
      </c>
      <c r="M355" s="28" t="s">
        <v>112</v>
      </c>
      <c r="N355" s="28"/>
      <c r="O355" s="27"/>
      <c r="P355" s="27"/>
      <c r="Q355" s="33">
        <f t="shared" si="26"/>
        <v>17.34</v>
      </c>
      <c r="R355" s="34">
        <f t="shared" si="27"/>
        <v>109</v>
      </c>
      <c r="S355" s="23"/>
      <c r="T355" s="27"/>
      <c r="U355" s="29"/>
      <c r="V355" s="29"/>
      <c r="W355" s="27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>
        <v>17.34</v>
      </c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</row>
    <row r="356" spans="1:185" s="30" customFormat="1" ht="15.75" customHeight="1" x14ac:dyDescent="0.2">
      <c r="A356" s="25" t="s">
        <v>1723</v>
      </c>
      <c r="B356" s="41" t="s">
        <v>2269</v>
      </c>
      <c r="C356" s="26" t="s">
        <v>105</v>
      </c>
      <c r="D356" s="24" t="s">
        <v>2330</v>
      </c>
      <c r="E356" s="24" t="s">
        <v>1449</v>
      </c>
      <c r="F356" s="31"/>
      <c r="G356" s="24"/>
      <c r="H356" s="24"/>
      <c r="I356" s="25"/>
      <c r="J356" s="24"/>
      <c r="K356" s="24"/>
      <c r="L356" s="27"/>
      <c r="M356" s="28"/>
      <c r="N356" s="28"/>
      <c r="O356" s="27"/>
      <c r="P356" s="27"/>
      <c r="Q356" s="33">
        <f t="shared" si="26"/>
        <v>17.34</v>
      </c>
      <c r="R356" s="34">
        <f t="shared" si="27"/>
        <v>109</v>
      </c>
      <c r="S356" s="23"/>
      <c r="T356" s="27"/>
      <c r="U356" s="29"/>
      <c r="V356" s="29"/>
      <c r="W356" s="27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>
        <v>17.34</v>
      </c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</row>
    <row r="357" spans="1:185" s="30" customFormat="1" ht="15.75" customHeight="1" x14ac:dyDescent="0.2">
      <c r="A357" s="25" t="s">
        <v>1723</v>
      </c>
      <c r="B357" s="41" t="s">
        <v>2269</v>
      </c>
      <c r="C357" s="26" t="s">
        <v>105</v>
      </c>
      <c r="D357" s="24" t="s">
        <v>1898</v>
      </c>
      <c r="E357" s="24" t="s">
        <v>2066</v>
      </c>
      <c r="F357" s="31">
        <v>37523</v>
      </c>
      <c r="G357" s="24" t="s">
        <v>677</v>
      </c>
      <c r="H357" s="24" t="s">
        <v>116</v>
      </c>
      <c r="I357" s="25">
        <v>2</v>
      </c>
      <c r="J357" s="24" t="s">
        <v>678</v>
      </c>
      <c r="K357" s="24" t="s">
        <v>2067</v>
      </c>
      <c r="L357" s="27">
        <v>999897907</v>
      </c>
      <c r="M357" s="28" t="s">
        <v>112</v>
      </c>
      <c r="N357" s="28"/>
      <c r="O357" s="27"/>
      <c r="P357" s="27"/>
      <c r="Q357" s="33">
        <f>17 + SUM(AO357:EE357)</f>
        <v>17</v>
      </c>
      <c r="R357" s="34">
        <f t="shared" si="27"/>
        <v>111</v>
      </c>
      <c r="S357" s="23"/>
      <c r="T357" s="27"/>
      <c r="U357" s="29"/>
      <c r="V357" s="29"/>
      <c r="W357" s="27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</row>
    <row r="358" spans="1:185" s="30" customFormat="1" ht="15.75" customHeight="1" x14ac:dyDescent="0.2">
      <c r="A358" s="25" t="s">
        <v>2015</v>
      </c>
      <c r="B358" s="41" t="s">
        <v>2269</v>
      </c>
      <c r="C358" s="26" t="s">
        <v>105</v>
      </c>
      <c r="D358" s="24" t="s">
        <v>2111</v>
      </c>
      <c r="E358" s="24" t="s">
        <v>2112</v>
      </c>
      <c r="F358" s="31">
        <v>37263</v>
      </c>
      <c r="G358" s="24" t="s">
        <v>337</v>
      </c>
      <c r="H358" s="24" t="s">
        <v>116</v>
      </c>
      <c r="I358" s="25">
        <v>2</v>
      </c>
      <c r="J358" s="24" t="s">
        <v>117</v>
      </c>
      <c r="K358" s="24"/>
      <c r="L358" s="27">
        <v>999778504</v>
      </c>
      <c r="M358" s="28" t="s">
        <v>112</v>
      </c>
      <c r="N358" s="28"/>
      <c r="O358" s="27"/>
      <c r="P358" s="27"/>
      <c r="Q358" s="33">
        <f>17 + SUM(AO358:EE358)</f>
        <v>17</v>
      </c>
      <c r="R358" s="34">
        <f t="shared" si="27"/>
        <v>111</v>
      </c>
      <c r="S358" s="23"/>
      <c r="T358" s="27"/>
      <c r="U358" s="29"/>
      <c r="V358" s="29"/>
      <c r="W358" s="27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</row>
    <row r="359" spans="1:185" s="30" customFormat="1" ht="15.75" customHeight="1" x14ac:dyDescent="0.2">
      <c r="A359" s="25" t="s">
        <v>1723</v>
      </c>
      <c r="B359" s="41" t="s">
        <v>2269</v>
      </c>
      <c r="C359" s="26" t="s">
        <v>105</v>
      </c>
      <c r="D359" s="24" t="s">
        <v>2216</v>
      </c>
      <c r="E359" s="24" t="s">
        <v>2393</v>
      </c>
      <c r="F359" s="31">
        <v>37481</v>
      </c>
      <c r="G359" s="24" t="s">
        <v>2394</v>
      </c>
      <c r="H359" s="24" t="s">
        <v>362</v>
      </c>
      <c r="I359" s="25">
        <v>1</v>
      </c>
      <c r="J359" s="24" t="s">
        <v>2395</v>
      </c>
      <c r="K359" s="24"/>
      <c r="L359" s="27">
        <v>999904785</v>
      </c>
      <c r="M359" s="28" t="s">
        <v>112</v>
      </c>
      <c r="N359" s="28"/>
      <c r="O359" s="27"/>
      <c r="P359" s="27"/>
      <c r="Q359" s="33">
        <f>SUM(T359:EE359)</f>
        <v>17</v>
      </c>
      <c r="R359" s="34">
        <f t="shared" si="27"/>
        <v>111</v>
      </c>
      <c r="S359" s="23"/>
      <c r="T359" s="27"/>
      <c r="U359" s="29"/>
      <c r="V359" s="29"/>
      <c r="W359" s="27"/>
      <c r="X359" s="29"/>
      <c r="Y359" s="29"/>
      <c r="Z359" s="29"/>
      <c r="AA359" s="29"/>
      <c r="AB359" s="29"/>
      <c r="AC359" s="29"/>
      <c r="AD359" s="29"/>
      <c r="AE359" s="29"/>
      <c r="AF359" s="29"/>
      <c r="AG359" s="29">
        <v>17</v>
      </c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</row>
    <row r="360" spans="1:185" s="30" customFormat="1" ht="15.75" customHeight="1" x14ac:dyDescent="0.2">
      <c r="A360" s="25" t="s">
        <v>1723</v>
      </c>
      <c r="B360" s="41" t="s">
        <v>2269</v>
      </c>
      <c r="C360" s="26" t="s">
        <v>105</v>
      </c>
      <c r="D360" s="15" t="s">
        <v>3815</v>
      </c>
      <c r="E360" s="15" t="s">
        <v>3816</v>
      </c>
      <c r="F360" s="31"/>
      <c r="G360" s="24"/>
      <c r="H360" s="24"/>
      <c r="I360" s="25"/>
      <c r="J360" s="24"/>
      <c r="K360" s="24"/>
      <c r="L360" s="27"/>
      <c r="M360" s="28"/>
      <c r="N360" s="28"/>
      <c r="O360" s="27"/>
      <c r="P360" s="27"/>
      <c r="Q360" s="33">
        <f>SUM(T360:EE360)</f>
        <v>15.15</v>
      </c>
      <c r="R360" s="34">
        <f t="shared" si="27"/>
        <v>114</v>
      </c>
      <c r="S360" s="23"/>
      <c r="T360" s="27"/>
      <c r="U360" s="29"/>
      <c r="V360" s="29"/>
      <c r="W360" s="27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>
        <v>15.15</v>
      </c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</row>
    <row r="361" spans="1:185" s="30" customFormat="1" ht="15.75" customHeight="1" x14ac:dyDescent="0.2">
      <c r="A361" s="25" t="s">
        <v>1723</v>
      </c>
      <c r="B361" s="41" t="s">
        <v>2269</v>
      </c>
      <c r="C361" s="26" t="s">
        <v>105</v>
      </c>
      <c r="D361" s="24" t="s">
        <v>1842</v>
      </c>
      <c r="E361" s="24" t="s">
        <v>1964</v>
      </c>
      <c r="F361" s="31">
        <v>37188</v>
      </c>
      <c r="G361" s="24" t="s">
        <v>505</v>
      </c>
      <c r="H361" s="24" t="s">
        <v>122</v>
      </c>
      <c r="I361" s="25">
        <v>4</v>
      </c>
      <c r="J361" s="24" t="s">
        <v>1965</v>
      </c>
      <c r="K361" s="24" t="s">
        <v>1966</v>
      </c>
      <c r="L361" s="27">
        <v>999873373</v>
      </c>
      <c r="M361" s="28" t="s">
        <v>112</v>
      </c>
      <c r="N361" s="28"/>
      <c r="O361" s="27"/>
      <c r="P361" s="27"/>
      <c r="Q361" s="33">
        <f>SUM(T361:EE361)</f>
        <v>14</v>
      </c>
      <c r="R361" s="34">
        <f t="shared" si="27"/>
        <v>115</v>
      </c>
      <c r="S361" s="23"/>
      <c r="T361" s="27"/>
      <c r="U361" s="29"/>
      <c r="V361" s="29"/>
      <c r="W361" s="27"/>
      <c r="X361" s="29"/>
      <c r="Y361" s="29"/>
      <c r="Z361" s="29"/>
      <c r="AA361" s="29"/>
      <c r="AB361" s="29"/>
      <c r="AC361" s="29"/>
      <c r="AD361" s="29">
        <v>14</v>
      </c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</row>
    <row r="362" spans="1:185" s="30" customFormat="1" ht="15.75" customHeight="1" x14ac:dyDescent="0.2">
      <c r="A362" s="25" t="s">
        <v>1723</v>
      </c>
      <c r="B362" s="41" t="s">
        <v>2269</v>
      </c>
      <c r="C362" s="26" t="s">
        <v>105</v>
      </c>
      <c r="D362" s="24" t="s">
        <v>2169</v>
      </c>
      <c r="E362" s="24" t="s">
        <v>2170</v>
      </c>
      <c r="F362" s="31"/>
      <c r="G362" s="24" t="s">
        <v>2028</v>
      </c>
      <c r="H362" s="24" t="s">
        <v>606</v>
      </c>
      <c r="I362" s="25">
        <v>7</v>
      </c>
      <c r="J362" s="24" t="s">
        <v>1338</v>
      </c>
      <c r="K362" s="24" t="s">
        <v>1339</v>
      </c>
      <c r="L362" s="27">
        <v>999733147</v>
      </c>
      <c r="M362" s="28" t="s">
        <v>112</v>
      </c>
      <c r="N362" s="28"/>
      <c r="O362" s="27"/>
      <c r="P362" s="27"/>
      <c r="Q362" s="33">
        <f>SUM(T362:EE362)</f>
        <v>12.43</v>
      </c>
      <c r="R362" s="34">
        <f t="shared" si="27"/>
        <v>116</v>
      </c>
      <c r="S362" s="23"/>
      <c r="T362" s="27"/>
      <c r="U362" s="29"/>
      <c r="V362" s="29"/>
      <c r="W362" s="27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>
        <v>12.43</v>
      </c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</row>
    <row r="363" spans="1:185" s="30" customFormat="1" ht="15.75" customHeight="1" x14ac:dyDescent="0.2">
      <c r="A363" s="25" t="s">
        <v>1723</v>
      </c>
      <c r="B363" s="41" t="s">
        <v>2269</v>
      </c>
      <c r="C363" s="26" t="s">
        <v>105</v>
      </c>
      <c r="D363" s="24" t="s">
        <v>2399</v>
      </c>
      <c r="E363" s="24" t="s">
        <v>2400</v>
      </c>
      <c r="F363" s="31">
        <v>37322</v>
      </c>
      <c r="G363" s="24" t="s">
        <v>2401</v>
      </c>
      <c r="H363" s="24" t="s">
        <v>426</v>
      </c>
      <c r="I363" s="25">
        <v>7</v>
      </c>
      <c r="J363" s="24" t="s">
        <v>2402</v>
      </c>
      <c r="K363" s="24" t="s">
        <v>2403</v>
      </c>
      <c r="L363" s="27">
        <v>999875599</v>
      </c>
      <c r="M363" s="28" t="s">
        <v>112</v>
      </c>
      <c r="N363" s="28"/>
      <c r="O363" s="27"/>
      <c r="P363" s="27"/>
      <c r="Q363" s="33">
        <f>SUM(T363:EE363)</f>
        <v>10.5</v>
      </c>
      <c r="R363" s="34">
        <f t="shared" si="27"/>
        <v>117</v>
      </c>
      <c r="S363" s="23"/>
      <c r="T363" s="27"/>
      <c r="U363" s="29"/>
      <c r="V363" s="29"/>
      <c r="W363" s="27"/>
      <c r="X363" s="29"/>
      <c r="Y363" s="29"/>
      <c r="Z363" s="29"/>
      <c r="AA363" s="29"/>
      <c r="AB363" s="29"/>
      <c r="AC363" s="29"/>
      <c r="AD363" s="29"/>
      <c r="AE363" s="29">
        <v>10.5</v>
      </c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</row>
    <row r="364" spans="1:185" s="30" customFormat="1" ht="15.75" customHeight="1" x14ac:dyDescent="0.2">
      <c r="A364" s="25" t="s">
        <v>1723</v>
      </c>
      <c r="B364" s="41" t="s">
        <v>2269</v>
      </c>
      <c r="C364" s="26" t="s">
        <v>105</v>
      </c>
      <c r="D364" s="24" t="s">
        <v>1778</v>
      </c>
      <c r="E364" s="24" t="s">
        <v>2406</v>
      </c>
      <c r="F364" s="31">
        <v>37534</v>
      </c>
      <c r="G364" s="24" t="s">
        <v>2407</v>
      </c>
      <c r="H364" s="24" t="s">
        <v>116</v>
      </c>
      <c r="I364" s="25">
        <v>2</v>
      </c>
      <c r="J364" s="24" t="s">
        <v>565</v>
      </c>
      <c r="K364" s="24" t="s">
        <v>566</v>
      </c>
      <c r="L364" s="27">
        <v>999856559</v>
      </c>
      <c r="M364" s="28" t="s">
        <v>112</v>
      </c>
      <c r="N364" s="28"/>
      <c r="O364" s="27"/>
      <c r="P364" s="27"/>
      <c r="Q364" s="33">
        <f>8 + SUM(AO364:EE364)</f>
        <v>8</v>
      </c>
      <c r="R364" s="34">
        <f t="shared" si="27"/>
        <v>118</v>
      </c>
      <c r="S364" s="23"/>
      <c r="T364" s="27"/>
      <c r="U364" s="29"/>
      <c r="V364" s="29"/>
      <c r="W364" s="27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</row>
    <row r="365" spans="1:185" s="30" customFormat="1" ht="15.75" customHeight="1" x14ac:dyDescent="0.2">
      <c r="A365" s="25" t="s">
        <v>1723</v>
      </c>
      <c r="B365" s="41" t="s">
        <v>2269</v>
      </c>
      <c r="C365" s="26" t="s">
        <v>105</v>
      </c>
      <c r="D365" s="24" t="s">
        <v>680</v>
      </c>
      <c r="E365" s="24" t="s">
        <v>2127</v>
      </c>
      <c r="F365" s="31">
        <v>37501</v>
      </c>
      <c r="G365" s="24" t="s">
        <v>2128</v>
      </c>
      <c r="H365" s="24" t="s">
        <v>322</v>
      </c>
      <c r="I365" s="25">
        <v>5</v>
      </c>
      <c r="J365" s="24" t="s">
        <v>1586</v>
      </c>
      <c r="K365" s="24" t="s">
        <v>1587</v>
      </c>
      <c r="L365" s="27">
        <v>999848105</v>
      </c>
      <c r="M365" s="28" t="s">
        <v>112</v>
      </c>
      <c r="N365" s="28"/>
      <c r="O365" s="27"/>
      <c r="P365" s="27"/>
      <c r="Q365" s="33">
        <f>8 + SUM(AO365:EE365)</f>
        <v>8</v>
      </c>
      <c r="R365" s="34">
        <f t="shared" si="27"/>
        <v>118</v>
      </c>
      <c r="S365" s="23"/>
      <c r="T365" s="27"/>
      <c r="U365" s="29"/>
      <c r="V365" s="29"/>
      <c r="W365" s="27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</row>
    <row r="366" spans="1:185" s="30" customFormat="1" ht="15.75" customHeight="1" x14ac:dyDescent="0.2">
      <c r="A366" s="25" t="s">
        <v>1723</v>
      </c>
      <c r="B366" s="41" t="s">
        <v>2269</v>
      </c>
      <c r="C366" s="26" t="s">
        <v>105</v>
      </c>
      <c r="D366" s="24" t="s">
        <v>2012</v>
      </c>
      <c r="E366" s="24" t="s">
        <v>2013</v>
      </c>
      <c r="F366" s="31">
        <v>37130</v>
      </c>
      <c r="G366" s="24" t="s">
        <v>2014</v>
      </c>
      <c r="H366" s="24" t="s">
        <v>606</v>
      </c>
      <c r="I366" s="25">
        <v>7</v>
      </c>
      <c r="J366" s="24" t="s">
        <v>1874</v>
      </c>
      <c r="K366" s="24" t="s">
        <v>1339</v>
      </c>
      <c r="L366" s="27">
        <v>999765214</v>
      </c>
      <c r="M366" s="28" t="s">
        <v>112</v>
      </c>
      <c r="N366" s="28"/>
      <c r="O366" s="27"/>
      <c r="P366" s="27"/>
      <c r="Q366" s="33">
        <f t="shared" ref="Q366:Q397" si="28">SUM(T366:EE366)</f>
        <v>8</v>
      </c>
      <c r="R366" s="34">
        <f t="shared" si="27"/>
        <v>118</v>
      </c>
      <c r="S366" s="23"/>
      <c r="T366" s="27">
        <v>8</v>
      </c>
      <c r="U366" s="29"/>
      <c r="V366" s="29"/>
      <c r="W366" s="27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</row>
    <row r="367" spans="1:185" s="30" customFormat="1" ht="15.75" customHeight="1" x14ac:dyDescent="0.2">
      <c r="A367" s="25" t="s">
        <v>1723</v>
      </c>
      <c r="B367" s="41" t="s">
        <v>2269</v>
      </c>
      <c r="C367" s="26" t="s">
        <v>105</v>
      </c>
      <c r="D367" s="24" t="s">
        <v>1912</v>
      </c>
      <c r="E367" s="24" t="s">
        <v>883</v>
      </c>
      <c r="F367" s="31">
        <v>37172</v>
      </c>
      <c r="G367" s="24" t="s">
        <v>2042</v>
      </c>
      <c r="H367" s="24" t="s">
        <v>109</v>
      </c>
      <c r="I367" s="25">
        <v>6</v>
      </c>
      <c r="J367" s="24" t="s">
        <v>1757</v>
      </c>
      <c r="K367" s="24" t="s">
        <v>1758</v>
      </c>
      <c r="L367" s="27">
        <v>999802779</v>
      </c>
      <c r="M367" s="28" t="s">
        <v>112</v>
      </c>
      <c r="N367" s="28"/>
      <c r="O367" s="27"/>
      <c r="P367" s="27"/>
      <c r="Q367" s="33">
        <f t="shared" si="28"/>
        <v>7.5</v>
      </c>
      <c r="R367" s="34">
        <f t="shared" si="27"/>
        <v>121</v>
      </c>
      <c r="S367" s="23"/>
      <c r="T367" s="27"/>
      <c r="U367" s="29"/>
      <c r="V367" s="29"/>
      <c r="W367" s="27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>
        <v>7.5</v>
      </c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</row>
    <row r="368" spans="1:185" s="30" customFormat="1" ht="15.75" hidden="1" customHeight="1" x14ac:dyDescent="0.2">
      <c r="A368" s="25" t="s">
        <v>1723</v>
      </c>
      <c r="B368" s="41" t="s">
        <v>2269</v>
      </c>
      <c r="C368" s="26" t="s">
        <v>105</v>
      </c>
      <c r="D368" s="24" t="s">
        <v>2413</v>
      </c>
      <c r="E368" s="24" t="s">
        <v>2414</v>
      </c>
      <c r="F368" s="31">
        <v>37127</v>
      </c>
      <c r="G368" s="24" t="s">
        <v>2415</v>
      </c>
      <c r="H368" s="24" t="s">
        <v>310</v>
      </c>
      <c r="I368" s="25">
        <v>5</v>
      </c>
      <c r="J368" s="24" t="s">
        <v>703</v>
      </c>
      <c r="K368" s="24"/>
      <c r="L368" s="27">
        <v>999848587</v>
      </c>
      <c r="M368" s="28" t="s">
        <v>112</v>
      </c>
      <c r="N368" s="28"/>
      <c r="O368" s="27"/>
      <c r="P368" s="27"/>
      <c r="Q368" s="33">
        <f t="shared" si="28"/>
        <v>0</v>
      </c>
      <c r="R368" s="34">
        <f t="shared" ref="R368:R377" si="29">RANK(Q368,$Q$247:$Q$452)</f>
        <v>122</v>
      </c>
      <c r="S368" s="23"/>
      <c r="T368" s="27"/>
      <c r="U368" s="29"/>
      <c r="V368" s="29"/>
      <c r="W368" s="27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</row>
    <row r="369" spans="1:185" s="30" customFormat="1" ht="15.75" hidden="1" customHeight="1" x14ac:dyDescent="0.2">
      <c r="A369" s="25" t="s">
        <v>1723</v>
      </c>
      <c r="B369" s="41" t="s">
        <v>2269</v>
      </c>
      <c r="C369" s="26" t="s">
        <v>105</v>
      </c>
      <c r="D369" s="24" t="s">
        <v>2418</v>
      </c>
      <c r="E369" s="24" t="s">
        <v>2419</v>
      </c>
      <c r="F369" s="31">
        <v>37472</v>
      </c>
      <c r="G369" s="24" t="s">
        <v>381</v>
      </c>
      <c r="H369" s="24" t="s">
        <v>382</v>
      </c>
      <c r="I369" s="25">
        <v>3</v>
      </c>
      <c r="J369" s="24" t="s">
        <v>383</v>
      </c>
      <c r="K369" s="24" t="s">
        <v>384</v>
      </c>
      <c r="L369" s="27">
        <v>999824988</v>
      </c>
      <c r="M369" s="28"/>
      <c r="N369" s="28"/>
      <c r="O369" s="27"/>
      <c r="P369" s="27"/>
      <c r="Q369" s="33">
        <f t="shared" si="28"/>
        <v>0</v>
      </c>
      <c r="R369" s="34">
        <f t="shared" si="29"/>
        <v>122</v>
      </c>
      <c r="S369" s="23"/>
      <c r="T369" s="27"/>
      <c r="U369" s="29"/>
      <c r="V369" s="29"/>
      <c r="W369" s="27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</row>
    <row r="370" spans="1:185" s="30" customFormat="1" ht="15.75" hidden="1" customHeight="1" x14ac:dyDescent="0.2">
      <c r="A370" s="25" t="s">
        <v>1723</v>
      </c>
      <c r="B370" s="41" t="s">
        <v>2269</v>
      </c>
      <c r="C370" s="26" t="s">
        <v>105</v>
      </c>
      <c r="D370" s="24" t="s">
        <v>1801</v>
      </c>
      <c r="E370" s="24" t="s">
        <v>1802</v>
      </c>
      <c r="F370" s="31"/>
      <c r="G370" s="24" t="s">
        <v>1803</v>
      </c>
      <c r="H370" s="24" t="s">
        <v>116</v>
      </c>
      <c r="I370" s="25">
        <v>2</v>
      </c>
      <c r="J370" s="24" t="s">
        <v>1804</v>
      </c>
      <c r="K370" s="24" t="s">
        <v>1805</v>
      </c>
      <c r="L370" s="27">
        <v>999715421</v>
      </c>
      <c r="M370" s="28" t="s">
        <v>112</v>
      </c>
      <c r="N370" s="28"/>
      <c r="O370" s="27"/>
      <c r="P370" s="27"/>
      <c r="Q370" s="33">
        <f t="shared" si="28"/>
        <v>0</v>
      </c>
      <c r="R370" s="34">
        <f t="shared" si="29"/>
        <v>122</v>
      </c>
      <c r="S370" s="23"/>
      <c r="T370" s="27"/>
      <c r="U370" s="29"/>
      <c r="V370" s="29"/>
      <c r="W370" s="27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</row>
    <row r="371" spans="1:185" s="30" customFormat="1" ht="15.75" hidden="1" customHeight="1" x14ac:dyDescent="0.2">
      <c r="A371" s="25" t="s">
        <v>1723</v>
      </c>
      <c r="B371" s="41" t="s">
        <v>2269</v>
      </c>
      <c r="C371" s="26" t="s">
        <v>105</v>
      </c>
      <c r="D371" s="24" t="s">
        <v>2420</v>
      </c>
      <c r="E371" s="24" t="s">
        <v>2421</v>
      </c>
      <c r="F371" s="31"/>
      <c r="G371" s="24" t="s">
        <v>2422</v>
      </c>
      <c r="H371" s="24" t="s">
        <v>1059</v>
      </c>
      <c r="I371" s="25">
        <v>8</v>
      </c>
      <c r="J371" s="24" t="s">
        <v>1060</v>
      </c>
      <c r="K371" s="24" t="s">
        <v>1061</v>
      </c>
      <c r="L371" s="27">
        <v>999869648</v>
      </c>
      <c r="M371" s="28" t="s">
        <v>112</v>
      </c>
      <c r="N371" s="28"/>
      <c r="O371" s="27"/>
      <c r="P371" s="27"/>
      <c r="Q371" s="33">
        <f t="shared" si="28"/>
        <v>0</v>
      </c>
      <c r="R371" s="34">
        <f t="shared" si="29"/>
        <v>122</v>
      </c>
      <c r="S371" s="23"/>
      <c r="T371" s="27"/>
      <c r="U371" s="29"/>
      <c r="V371" s="29"/>
      <c r="W371" s="27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</row>
    <row r="372" spans="1:185" s="30" customFormat="1" ht="15.75" hidden="1" customHeight="1" x14ac:dyDescent="0.2">
      <c r="A372" s="25" t="s">
        <v>1723</v>
      </c>
      <c r="B372" s="41" t="s">
        <v>2269</v>
      </c>
      <c r="C372" s="26" t="s">
        <v>105</v>
      </c>
      <c r="D372" s="24" t="s">
        <v>2007</v>
      </c>
      <c r="E372" s="24" t="s">
        <v>2423</v>
      </c>
      <c r="F372" s="31"/>
      <c r="G372" s="24" t="s">
        <v>1089</v>
      </c>
      <c r="H372" s="24" t="s">
        <v>116</v>
      </c>
      <c r="I372" s="25">
        <v>2</v>
      </c>
      <c r="J372" s="24" t="s">
        <v>395</v>
      </c>
      <c r="K372" s="24" t="s">
        <v>2424</v>
      </c>
      <c r="L372" s="27">
        <v>999901676</v>
      </c>
      <c r="M372" s="28" t="s">
        <v>112</v>
      </c>
      <c r="N372" s="28"/>
      <c r="O372" s="27"/>
      <c r="P372" s="27"/>
      <c r="Q372" s="33">
        <f t="shared" si="28"/>
        <v>0</v>
      </c>
      <c r="R372" s="34">
        <f t="shared" si="29"/>
        <v>122</v>
      </c>
      <c r="S372" s="23"/>
      <c r="T372" s="27"/>
      <c r="U372" s="29"/>
      <c r="V372" s="29"/>
      <c r="W372" s="27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</row>
    <row r="373" spans="1:185" s="30" customFormat="1" ht="15.75" hidden="1" customHeight="1" x14ac:dyDescent="0.2">
      <c r="A373" s="25" t="s">
        <v>1723</v>
      </c>
      <c r="B373" s="41" t="s">
        <v>2269</v>
      </c>
      <c r="C373" s="26" t="s">
        <v>105</v>
      </c>
      <c r="D373" s="24" t="s">
        <v>2425</v>
      </c>
      <c r="E373" s="24" t="s">
        <v>2426</v>
      </c>
      <c r="F373" s="31"/>
      <c r="G373" s="24" t="s">
        <v>2348</v>
      </c>
      <c r="H373" s="24" t="s">
        <v>351</v>
      </c>
      <c r="I373" s="25">
        <v>2</v>
      </c>
      <c r="J373" s="24" t="s">
        <v>2349</v>
      </c>
      <c r="K373" s="24" t="s">
        <v>2350</v>
      </c>
      <c r="L373" s="27">
        <v>999885631</v>
      </c>
      <c r="M373" s="28" t="s">
        <v>112</v>
      </c>
      <c r="N373" s="28"/>
      <c r="O373" s="27"/>
      <c r="P373" s="27"/>
      <c r="Q373" s="33">
        <f t="shared" si="28"/>
        <v>0</v>
      </c>
      <c r="R373" s="34">
        <f t="shared" si="29"/>
        <v>122</v>
      </c>
      <c r="S373" s="23"/>
      <c r="T373" s="27"/>
      <c r="U373" s="29"/>
      <c r="V373" s="29"/>
      <c r="W373" s="27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</row>
    <row r="374" spans="1:185" s="30" customFormat="1" ht="15.75" hidden="1" customHeight="1" x14ac:dyDescent="0.2">
      <c r="A374" s="25" t="s">
        <v>1723</v>
      </c>
      <c r="B374" s="41" t="s">
        <v>2269</v>
      </c>
      <c r="C374" s="26" t="s">
        <v>105</v>
      </c>
      <c r="D374" s="24" t="s">
        <v>2427</v>
      </c>
      <c r="E374" s="24" t="s">
        <v>2428</v>
      </c>
      <c r="F374" s="31"/>
      <c r="G374" s="24" t="s">
        <v>2429</v>
      </c>
      <c r="H374" s="24" t="s">
        <v>116</v>
      </c>
      <c r="I374" s="25">
        <v>2</v>
      </c>
      <c r="J374" s="24" t="s">
        <v>589</v>
      </c>
      <c r="K374" s="24" t="s">
        <v>2106</v>
      </c>
      <c r="L374" s="27">
        <v>999865365</v>
      </c>
      <c r="M374" s="28" t="s">
        <v>112</v>
      </c>
      <c r="N374" s="28"/>
      <c r="O374" s="27"/>
      <c r="P374" s="27"/>
      <c r="Q374" s="33">
        <f t="shared" si="28"/>
        <v>0</v>
      </c>
      <c r="R374" s="34">
        <f t="shared" si="29"/>
        <v>122</v>
      </c>
      <c r="S374" s="23"/>
      <c r="T374" s="27"/>
      <c r="U374" s="29"/>
      <c r="V374" s="29"/>
      <c r="W374" s="27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</row>
    <row r="375" spans="1:185" s="30" customFormat="1" ht="15.75" hidden="1" customHeight="1" x14ac:dyDescent="0.2">
      <c r="A375" s="25" t="s">
        <v>1723</v>
      </c>
      <c r="B375" s="41" t="s">
        <v>2269</v>
      </c>
      <c r="C375" s="26" t="s">
        <v>105</v>
      </c>
      <c r="D375" s="24" t="s">
        <v>1764</v>
      </c>
      <c r="E375" s="24" t="s">
        <v>2078</v>
      </c>
      <c r="F375" s="31"/>
      <c r="G375" s="24" t="s">
        <v>2079</v>
      </c>
      <c r="H375" s="24" t="s">
        <v>322</v>
      </c>
      <c r="I375" s="25">
        <v>5</v>
      </c>
      <c r="J375" s="24" t="s">
        <v>2080</v>
      </c>
      <c r="K375" s="24" t="s">
        <v>2081</v>
      </c>
      <c r="L375" s="27">
        <v>999721254</v>
      </c>
      <c r="M375" s="28" t="s">
        <v>112</v>
      </c>
      <c r="N375" s="28"/>
      <c r="O375" s="27"/>
      <c r="P375" s="27"/>
      <c r="Q375" s="33">
        <f t="shared" si="28"/>
        <v>0</v>
      </c>
      <c r="R375" s="34">
        <f t="shared" si="29"/>
        <v>122</v>
      </c>
      <c r="S375" s="23"/>
      <c r="T375" s="27"/>
      <c r="U375" s="29"/>
      <c r="V375" s="29"/>
      <c r="W375" s="27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</row>
    <row r="376" spans="1:185" s="30" customFormat="1" ht="15.75" hidden="1" customHeight="1" x14ac:dyDescent="0.2">
      <c r="A376" s="25" t="s">
        <v>1723</v>
      </c>
      <c r="B376" s="41" t="s">
        <v>2269</v>
      </c>
      <c r="C376" s="26" t="s">
        <v>105</v>
      </c>
      <c r="D376" s="24" t="s">
        <v>2430</v>
      </c>
      <c r="E376" s="24" t="s">
        <v>143</v>
      </c>
      <c r="F376" s="31"/>
      <c r="G376" s="24" t="s">
        <v>1593</v>
      </c>
      <c r="H376" s="24" t="s">
        <v>291</v>
      </c>
      <c r="I376" s="25">
        <v>7</v>
      </c>
      <c r="J376" s="24" t="s">
        <v>1594</v>
      </c>
      <c r="K376" s="24" t="s">
        <v>1595</v>
      </c>
      <c r="L376" s="27">
        <v>999875596</v>
      </c>
      <c r="M376" s="28" t="s">
        <v>112</v>
      </c>
      <c r="N376" s="28"/>
      <c r="O376" s="27"/>
      <c r="P376" s="27"/>
      <c r="Q376" s="33">
        <f t="shared" si="28"/>
        <v>0</v>
      </c>
      <c r="R376" s="34">
        <f t="shared" si="29"/>
        <v>122</v>
      </c>
      <c r="S376" s="23"/>
      <c r="T376" s="27"/>
      <c r="U376" s="29"/>
      <c r="V376" s="29"/>
      <c r="W376" s="27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</row>
    <row r="377" spans="1:185" s="30" customFormat="1" ht="15.75" hidden="1" customHeight="1" x14ac:dyDescent="0.2">
      <c r="A377" s="25" t="s">
        <v>1723</v>
      </c>
      <c r="B377" s="41" t="s">
        <v>2269</v>
      </c>
      <c r="C377" s="26" t="s">
        <v>105</v>
      </c>
      <c r="D377" s="24" t="s">
        <v>2431</v>
      </c>
      <c r="E377" s="24" t="s">
        <v>2432</v>
      </c>
      <c r="F377" s="31"/>
      <c r="G377" s="24" t="s">
        <v>155</v>
      </c>
      <c r="H377" s="24" t="s">
        <v>156</v>
      </c>
      <c r="I377" s="25">
        <v>6</v>
      </c>
      <c r="J377" s="24" t="s">
        <v>469</v>
      </c>
      <c r="K377" s="24" t="s">
        <v>2433</v>
      </c>
      <c r="L377" s="27">
        <v>999857179</v>
      </c>
      <c r="M377" s="28" t="s">
        <v>112</v>
      </c>
      <c r="N377" s="28"/>
      <c r="O377" s="27"/>
      <c r="P377" s="27"/>
      <c r="Q377" s="33">
        <f t="shared" si="28"/>
        <v>0</v>
      </c>
      <c r="R377" s="34">
        <f t="shared" si="29"/>
        <v>122</v>
      </c>
      <c r="S377" s="23"/>
      <c r="T377" s="27"/>
      <c r="U377" s="29"/>
      <c r="V377" s="29"/>
      <c r="W377" s="27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</row>
    <row r="378" spans="1:185" s="30" customFormat="1" ht="15.75" hidden="1" customHeight="1" x14ac:dyDescent="0.2">
      <c r="A378" s="25" t="s">
        <v>1723</v>
      </c>
      <c r="B378" s="41" t="s">
        <v>2269</v>
      </c>
      <c r="C378" s="26" t="s">
        <v>105</v>
      </c>
      <c r="D378" s="24" t="s">
        <v>1836</v>
      </c>
      <c r="E378" s="24" t="s">
        <v>1837</v>
      </c>
      <c r="F378" s="31">
        <v>37439</v>
      </c>
      <c r="G378" s="24" t="s">
        <v>1838</v>
      </c>
      <c r="H378" s="24" t="s">
        <v>139</v>
      </c>
      <c r="I378" s="25">
        <v>8</v>
      </c>
      <c r="J378" s="24" t="s">
        <v>1517</v>
      </c>
      <c r="K378" s="24" t="s">
        <v>1518</v>
      </c>
      <c r="L378" s="27">
        <v>999881365</v>
      </c>
      <c r="M378" s="28" t="s">
        <v>112</v>
      </c>
      <c r="N378" s="28"/>
      <c r="O378" s="27"/>
      <c r="P378" s="27"/>
      <c r="Q378" s="33">
        <f t="shared" si="28"/>
        <v>0</v>
      </c>
      <c r="R378" s="34">
        <f t="shared" ref="R378:R441" si="30">RANK(Q378,$Q$247:$Q$452)</f>
        <v>122</v>
      </c>
      <c r="S378" s="23"/>
      <c r="T378" s="27"/>
      <c r="U378" s="29"/>
      <c r="V378" s="29"/>
      <c r="W378" s="27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</row>
    <row r="379" spans="1:185" s="30" customFormat="1" ht="15.75" hidden="1" customHeight="1" x14ac:dyDescent="0.2">
      <c r="A379" s="25" t="s">
        <v>1723</v>
      </c>
      <c r="B379" s="41" t="s">
        <v>2269</v>
      </c>
      <c r="C379" s="26" t="s">
        <v>105</v>
      </c>
      <c r="D379" s="24" t="s">
        <v>2434</v>
      </c>
      <c r="E379" s="24" t="s">
        <v>2435</v>
      </c>
      <c r="F379" s="31">
        <v>37153</v>
      </c>
      <c r="G379" s="24" t="s">
        <v>2436</v>
      </c>
      <c r="H379" s="24" t="s">
        <v>280</v>
      </c>
      <c r="I379" s="25">
        <v>6</v>
      </c>
      <c r="J379" s="24" t="s">
        <v>281</v>
      </c>
      <c r="K379" s="24" t="s">
        <v>2437</v>
      </c>
      <c r="L379" s="27">
        <v>999870493</v>
      </c>
      <c r="M379" s="28" t="s">
        <v>112</v>
      </c>
      <c r="N379" s="28"/>
      <c r="O379" s="27"/>
      <c r="P379" s="27"/>
      <c r="Q379" s="33">
        <f t="shared" si="28"/>
        <v>0</v>
      </c>
      <c r="R379" s="34">
        <f t="shared" si="30"/>
        <v>122</v>
      </c>
      <c r="S379" s="23"/>
      <c r="T379" s="27"/>
      <c r="U379" s="29"/>
      <c r="V379" s="29"/>
      <c r="W379" s="27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</row>
    <row r="380" spans="1:185" s="30" customFormat="1" ht="15.75" hidden="1" customHeight="1" x14ac:dyDescent="0.2">
      <c r="A380" s="25" t="s">
        <v>1723</v>
      </c>
      <c r="B380" s="41" t="s">
        <v>2269</v>
      </c>
      <c r="C380" s="26" t="s">
        <v>105</v>
      </c>
      <c r="D380" s="24" t="s">
        <v>2007</v>
      </c>
      <c r="E380" s="24" t="s">
        <v>2438</v>
      </c>
      <c r="F380" s="31">
        <v>37046</v>
      </c>
      <c r="G380" s="24" t="s">
        <v>1726</v>
      </c>
      <c r="H380" s="24" t="s">
        <v>275</v>
      </c>
      <c r="I380" s="25">
        <v>3</v>
      </c>
      <c r="J380" s="24" t="s">
        <v>2109</v>
      </c>
      <c r="K380" s="24" t="s">
        <v>2110</v>
      </c>
      <c r="L380" s="27">
        <v>999850744</v>
      </c>
      <c r="M380" s="28" t="s">
        <v>112</v>
      </c>
      <c r="N380" s="28"/>
      <c r="O380" s="27"/>
      <c r="P380" s="27"/>
      <c r="Q380" s="33">
        <f t="shared" si="28"/>
        <v>0</v>
      </c>
      <c r="R380" s="34">
        <f t="shared" si="30"/>
        <v>122</v>
      </c>
      <c r="S380" s="23"/>
      <c r="T380" s="27"/>
      <c r="U380" s="29"/>
      <c r="V380" s="29"/>
      <c r="W380" s="27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</row>
    <row r="381" spans="1:185" s="30" customFormat="1" ht="15.75" hidden="1" customHeight="1" x14ac:dyDescent="0.2">
      <c r="A381" s="25" t="s">
        <v>1723</v>
      </c>
      <c r="B381" s="41" t="s">
        <v>2269</v>
      </c>
      <c r="C381" s="26" t="s">
        <v>105</v>
      </c>
      <c r="D381" s="24" t="s">
        <v>466</v>
      </c>
      <c r="E381" s="24" t="s">
        <v>467</v>
      </c>
      <c r="F381" s="31"/>
      <c r="G381" s="24" t="s">
        <v>2439</v>
      </c>
      <c r="H381" s="24" t="s">
        <v>156</v>
      </c>
      <c r="I381" s="25">
        <v>6</v>
      </c>
      <c r="J381" s="24" t="s">
        <v>469</v>
      </c>
      <c r="K381" s="24" t="s">
        <v>470</v>
      </c>
      <c r="L381" s="27">
        <v>999896691</v>
      </c>
      <c r="M381" s="28" t="s">
        <v>112</v>
      </c>
      <c r="N381" s="28"/>
      <c r="O381" s="27"/>
      <c r="P381" s="27"/>
      <c r="Q381" s="33">
        <f t="shared" si="28"/>
        <v>0</v>
      </c>
      <c r="R381" s="34">
        <f t="shared" si="30"/>
        <v>122</v>
      </c>
      <c r="S381" s="23"/>
      <c r="T381" s="27"/>
      <c r="U381" s="29"/>
      <c r="V381" s="29"/>
      <c r="W381" s="27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</row>
    <row r="382" spans="1:185" s="30" customFormat="1" ht="15.75" hidden="1" customHeight="1" x14ac:dyDescent="0.2">
      <c r="A382" s="25" t="s">
        <v>1723</v>
      </c>
      <c r="B382" s="41" t="s">
        <v>2269</v>
      </c>
      <c r="C382" s="26" t="s">
        <v>105</v>
      </c>
      <c r="D382" s="24" t="s">
        <v>2440</v>
      </c>
      <c r="E382" s="24" t="s">
        <v>1765</v>
      </c>
      <c r="F382" s="31">
        <v>37406</v>
      </c>
      <c r="G382" s="24" t="s">
        <v>372</v>
      </c>
      <c r="H382" s="24" t="s">
        <v>116</v>
      </c>
      <c r="I382" s="25">
        <v>2</v>
      </c>
      <c r="J382" s="24" t="s">
        <v>395</v>
      </c>
      <c r="K382" s="24" t="s">
        <v>1202</v>
      </c>
      <c r="L382" s="27">
        <v>999823870</v>
      </c>
      <c r="M382" s="28" t="s">
        <v>112</v>
      </c>
      <c r="N382" s="28"/>
      <c r="O382" s="27"/>
      <c r="P382" s="27"/>
      <c r="Q382" s="33">
        <f t="shared" si="28"/>
        <v>0</v>
      </c>
      <c r="R382" s="34">
        <f t="shared" si="30"/>
        <v>122</v>
      </c>
      <c r="S382" s="23"/>
      <c r="T382" s="27"/>
      <c r="U382" s="29"/>
      <c r="V382" s="29"/>
      <c r="W382" s="27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</row>
    <row r="383" spans="1:185" s="30" customFormat="1" ht="15.75" hidden="1" customHeight="1" x14ac:dyDescent="0.2">
      <c r="A383" s="25" t="s">
        <v>1723</v>
      </c>
      <c r="B383" s="41" t="s">
        <v>2269</v>
      </c>
      <c r="C383" s="26" t="s">
        <v>105</v>
      </c>
      <c r="D383" s="24" t="s">
        <v>2001</v>
      </c>
      <c r="E383" s="24" t="s">
        <v>231</v>
      </c>
      <c r="F383" s="31">
        <v>37612</v>
      </c>
      <c r="G383" s="24" t="s">
        <v>586</v>
      </c>
      <c r="H383" s="24" t="s">
        <v>116</v>
      </c>
      <c r="I383" s="25">
        <v>2</v>
      </c>
      <c r="J383" s="24" t="s">
        <v>2441</v>
      </c>
      <c r="K383" s="24" t="s">
        <v>2442</v>
      </c>
      <c r="L383" s="27">
        <v>999889171</v>
      </c>
      <c r="M383" s="28" t="s">
        <v>112</v>
      </c>
      <c r="N383" s="28"/>
      <c r="O383" s="27"/>
      <c r="P383" s="27"/>
      <c r="Q383" s="33">
        <f t="shared" si="28"/>
        <v>0</v>
      </c>
      <c r="R383" s="34">
        <f t="shared" si="30"/>
        <v>122</v>
      </c>
      <c r="S383" s="23"/>
      <c r="T383" s="27"/>
      <c r="U383" s="29"/>
      <c r="V383" s="29"/>
      <c r="W383" s="27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</row>
    <row r="384" spans="1:185" s="30" customFormat="1" ht="15.75" hidden="1" customHeight="1" x14ac:dyDescent="0.2">
      <c r="A384" s="25" t="s">
        <v>1723</v>
      </c>
      <c r="B384" s="41" t="s">
        <v>2269</v>
      </c>
      <c r="C384" s="26" t="s">
        <v>105</v>
      </c>
      <c r="D384" s="24" t="s">
        <v>1764</v>
      </c>
      <c r="E384" s="24" t="s">
        <v>231</v>
      </c>
      <c r="F384" s="31"/>
      <c r="G384" s="24" t="s">
        <v>473</v>
      </c>
      <c r="H384" s="24" t="s">
        <v>316</v>
      </c>
      <c r="I384" s="25">
        <v>7</v>
      </c>
      <c r="J384" s="24" t="s">
        <v>474</v>
      </c>
      <c r="K384" s="24" t="s">
        <v>475</v>
      </c>
      <c r="L384" s="27">
        <v>999901919</v>
      </c>
      <c r="M384" s="28" t="s">
        <v>112</v>
      </c>
      <c r="N384" s="28"/>
      <c r="O384" s="27"/>
      <c r="P384" s="27"/>
      <c r="Q384" s="33">
        <f t="shared" si="28"/>
        <v>0</v>
      </c>
      <c r="R384" s="34">
        <f t="shared" si="30"/>
        <v>122</v>
      </c>
      <c r="S384" s="23"/>
      <c r="T384" s="27"/>
      <c r="U384" s="29"/>
      <c r="V384" s="29"/>
      <c r="W384" s="27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</row>
    <row r="385" spans="1:185" s="30" customFormat="1" ht="15.75" hidden="1" customHeight="1" x14ac:dyDescent="0.2">
      <c r="A385" s="25" t="s">
        <v>1723</v>
      </c>
      <c r="B385" s="41" t="s">
        <v>2269</v>
      </c>
      <c r="C385" s="26" t="s">
        <v>105</v>
      </c>
      <c r="D385" s="24" t="s">
        <v>1791</v>
      </c>
      <c r="E385" s="24" t="s">
        <v>472</v>
      </c>
      <c r="F385" s="31"/>
      <c r="G385" s="24" t="s">
        <v>1911</v>
      </c>
      <c r="H385" s="24" t="s">
        <v>415</v>
      </c>
      <c r="I385" s="25">
        <v>4</v>
      </c>
      <c r="J385" s="24" t="s">
        <v>1634</v>
      </c>
      <c r="K385" s="24" t="s">
        <v>1635</v>
      </c>
      <c r="L385" s="27">
        <v>999891699</v>
      </c>
      <c r="M385" s="28" t="s">
        <v>112</v>
      </c>
      <c r="N385" s="28"/>
      <c r="O385" s="27"/>
      <c r="P385" s="27"/>
      <c r="Q385" s="33">
        <f t="shared" si="28"/>
        <v>0</v>
      </c>
      <c r="R385" s="34">
        <f t="shared" si="30"/>
        <v>122</v>
      </c>
      <c r="S385" s="23"/>
      <c r="T385" s="27"/>
      <c r="U385" s="29"/>
      <c r="V385" s="29"/>
      <c r="W385" s="27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</row>
    <row r="386" spans="1:185" s="30" customFormat="1" ht="15.75" hidden="1" customHeight="1" x14ac:dyDescent="0.2">
      <c r="A386" s="25" t="s">
        <v>1723</v>
      </c>
      <c r="B386" s="41" t="s">
        <v>2269</v>
      </c>
      <c r="C386" s="26" t="s">
        <v>105</v>
      </c>
      <c r="D386" s="24" t="s">
        <v>1982</v>
      </c>
      <c r="E386" s="24" t="s">
        <v>472</v>
      </c>
      <c r="F386" s="31"/>
      <c r="G386" s="24" t="s">
        <v>900</v>
      </c>
      <c r="H386" s="24" t="s">
        <v>139</v>
      </c>
      <c r="I386" s="25">
        <v>8</v>
      </c>
      <c r="J386" s="24" t="s">
        <v>901</v>
      </c>
      <c r="K386" s="24" t="s">
        <v>902</v>
      </c>
      <c r="L386" s="27">
        <v>999776919</v>
      </c>
      <c r="M386" s="28" t="s">
        <v>112</v>
      </c>
      <c r="N386" s="28"/>
      <c r="O386" s="27"/>
      <c r="P386" s="27"/>
      <c r="Q386" s="33">
        <f t="shared" si="28"/>
        <v>0</v>
      </c>
      <c r="R386" s="34">
        <f t="shared" si="30"/>
        <v>122</v>
      </c>
      <c r="S386" s="23"/>
      <c r="T386" s="27"/>
      <c r="U386" s="29"/>
      <c r="V386" s="29"/>
      <c r="W386" s="27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</row>
    <row r="387" spans="1:185" s="30" customFormat="1" ht="15.75" hidden="1" customHeight="1" x14ac:dyDescent="0.2">
      <c r="A387" s="25" t="s">
        <v>1723</v>
      </c>
      <c r="B387" s="41" t="s">
        <v>2269</v>
      </c>
      <c r="C387" s="26" t="s">
        <v>105</v>
      </c>
      <c r="D387" s="24" t="s">
        <v>2443</v>
      </c>
      <c r="E387" s="24" t="s">
        <v>2444</v>
      </c>
      <c r="F387" s="31">
        <v>36918</v>
      </c>
      <c r="G387" s="24" t="s">
        <v>2076</v>
      </c>
      <c r="H387" s="24" t="s">
        <v>122</v>
      </c>
      <c r="I387" s="25">
        <v>4</v>
      </c>
      <c r="J387" s="24" t="s">
        <v>2445</v>
      </c>
      <c r="K387" s="24" t="s">
        <v>2446</v>
      </c>
      <c r="L387" s="27">
        <v>999890912</v>
      </c>
      <c r="M387" s="28" t="s">
        <v>112</v>
      </c>
      <c r="N387" s="28"/>
      <c r="O387" s="27"/>
      <c r="P387" s="27"/>
      <c r="Q387" s="33">
        <f t="shared" si="28"/>
        <v>0</v>
      </c>
      <c r="R387" s="34">
        <f t="shared" si="30"/>
        <v>122</v>
      </c>
      <c r="S387" s="23"/>
      <c r="T387" s="27"/>
      <c r="U387" s="29"/>
      <c r="V387" s="29"/>
      <c r="W387" s="27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</row>
    <row r="388" spans="1:185" s="30" customFormat="1" ht="15.75" hidden="1" customHeight="1" x14ac:dyDescent="0.2">
      <c r="A388" s="25" t="s">
        <v>1723</v>
      </c>
      <c r="B388" s="41" t="s">
        <v>2269</v>
      </c>
      <c r="C388" s="26" t="s">
        <v>105</v>
      </c>
      <c r="D388" s="24" t="s">
        <v>2447</v>
      </c>
      <c r="E388" s="24" t="s">
        <v>652</v>
      </c>
      <c r="F388" s="31"/>
      <c r="G388" s="24" t="s">
        <v>2448</v>
      </c>
      <c r="H388" s="24" t="s">
        <v>116</v>
      </c>
      <c r="I388" s="25">
        <v>2</v>
      </c>
      <c r="J388" s="24" t="s">
        <v>395</v>
      </c>
      <c r="K388" s="24"/>
      <c r="L388" s="27">
        <v>999883688</v>
      </c>
      <c r="M388" s="28" t="s">
        <v>112</v>
      </c>
      <c r="N388" s="28"/>
      <c r="O388" s="27"/>
      <c r="P388" s="27"/>
      <c r="Q388" s="33">
        <f t="shared" si="28"/>
        <v>0</v>
      </c>
      <c r="R388" s="34">
        <f t="shared" si="30"/>
        <v>122</v>
      </c>
      <c r="S388" s="23"/>
      <c r="T388" s="27"/>
      <c r="U388" s="29"/>
      <c r="V388" s="29"/>
      <c r="W388" s="27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</row>
    <row r="389" spans="1:185" s="30" customFormat="1" ht="15.75" hidden="1" customHeight="1" x14ac:dyDescent="0.2">
      <c r="A389" s="25" t="s">
        <v>1723</v>
      </c>
      <c r="B389" s="41" t="s">
        <v>2269</v>
      </c>
      <c r="C389" s="26" t="s">
        <v>105</v>
      </c>
      <c r="D389" s="24" t="s">
        <v>1725</v>
      </c>
      <c r="E389" s="24" t="s">
        <v>1960</v>
      </c>
      <c r="F389" s="31"/>
      <c r="G389" s="24" t="s">
        <v>1961</v>
      </c>
      <c r="H389" s="24" t="s">
        <v>258</v>
      </c>
      <c r="I389" s="25">
        <v>5</v>
      </c>
      <c r="J389" s="24" t="s">
        <v>1962</v>
      </c>
      <c r="K389" s="24" t="s">
        <v>1963</v>
      </c>
      <c r="L389" s="27">
        <v>999829926</v>
      </c>
      <c r="M389" s="28" t="s">
        <v>112</v>
      </c>
      <c r="N389" s="28"/>
      <c r="O389" s="27"/>
      <c r="P389" s="27"/>
      <c r="Q389" s="33">
        <f t="shared" si="28"/>
        <v>0</v>
      </c>
      <c r="R389" s="34">
        <f t="shared" si="30"/>
        <v>122</v>
      </c>
      <c r="S389" s="23"/>
      <c r="T389" s="27"/>
      <c r="U389" s="29"/>
      <c r="V389" s="29"/>
      <c r="W389" s="27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</row>
    <row r="390" spans="1:185" s="30" customFormat="1" ht="15.75" hidden="1" customHeight="1" x14ac:dyDescent="0.2">
      <c r="A390" s="25" t="s">
        <v>1723</v>
      </c>
      <c r="B390" s="41" t="s">
        <v>2269</v>
      </c>
      <c r="C390" s="26" t="s">
        <v>105</v>
      </c>
      <c r="D390" s="24" t="s">
        <v>1832</v>
      </c>
      <c r="E390" s="24" t="s">
        <v>2449</v>
      </c>
      <c r="F390" s="31"/>
      <c r="G390" s="24" t="s">
        <v>2450</v>
      </c>
      <c r="H390" s="24" t="s">
        <v>426</v>
      </c>
      <c r="I390" s="25">
        <v>7</v>
      </c>
      <c r="J390" s="24" t="s">
        <v>214</v>
      </c>
      <c r="K390" s="24" t="s">
        <v>2451</v>
      </c>
      <c r="L390" s="27">
        <v>999800395</v>
      </c>
      <c r="M390" s="28" t="s">
        <v>112</v>
      </c>
      <c r="N390" s="28"/>
      <c r="O390" s="27"/>
      <c r="P390" s="27"/>
      <c r="Q390" s="33">
        <f t="shared" si="28"/>
        <v>0</v>
      </c>
      <c r="R390" s="34">
        <f t="shared" si="30"/>
        <v>122</v>
      </c>
      <c r="S390" s="23"/>
      <c r="T390" s="27"/>
      <c r="U390" s="29"/>
      <c r="V390" s="29"/>
      <c r="W390" s="27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</row>
    <row r="391" spans="1:185" s="30" customFormat="1" ht="15.75" hidden="1" customHeight="1" x14ac:dyDescent="0.2">
      <c r="A391" s="25" t="s">
        <v>1723</v>
      </c>
      <c r="B391" s="41" t="s">
        <v>2269</v>
      </c>
      <c r="C391" s="26" t="s">
        <v>105</v>
      </c>
      <c r="D391" s="24" t="s">
        <v>1912</v>
      </c>
      <c r="E391" s="24" t="s">
        <v>2452</v>
      </c>
      <c r="F391" s="31"/>
      <c r="G391" s="24" t="s">
        <v>1145</v>
      </c>
      <c r="H391" s="24" t="s">
        <v>116</v>
      </c>
      <c r="I391" s="25">
        <v>2</v>
      </c>
      <c r="J391" s="24" t="s">
        <v>395</v>
      </c>
      <c r="K391" s="24"/>
      <c r="L391" s="27">
        <v>999750192</v>
      </c>
      <c r="M391" s="28" t="s">
        <v>112</v>
      </c>
      <c r="N391" s="28"/>
      <c r="O391" s="27"/>
      <c r="P391" s="27"/>
      <c r="Q391" s="33">
        <f t="shared" si="28"/>
        <v>0</v>
      </c>
      <c r="R391" s="34">
        <f t="shared" si="30"/>
        <v>122</v>
      </c>
      <c r="S391" s="23"/>
      <c r="T391" s="27"/>
      <c r="U391" s="29"/>
      <c r="V391" s="29"/>
      <c r="W391" s="27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</row>
    <row r="392" spans="1:185" s="30" customFormat="1" ht="15.75" hidden="1" customHeight="1" x14ac:dyDescent="0.2">
      <c r="A392" s="25" t="s">
        <v>1723</v>
      </c>
      <c r="B392" s="41" t="s">
        <v>2269</v>
      </c>
      <c r="C392" s="26" t="s">
        <v>105</v>
      </c>
      <c r="D392" s="24" t="s">
        <v>2330</v>
      </c>
      <c r="E392" s="24" t="s">
        <v>2453</v>
      </c>
      <c r="F392" s="31"/>
      <c r="G392" s="24" t="s">
        <v>420</v>
      </c>
      <c r="H392" s="24" t="s">
        <v>258</v>
      </c>
      <c r="I392" s="25">
        <v>5</v>
      </c>
      <c r="J392" s="24" t="s">
        <v>421</v>
      </c>
      <c r="K392" s="24" t="s">
        <v>2181</v>
      </c>
      <c r="L392" s="27">
        <v>999773852</v>
      </c>
      <c r="M392" s="28" t="s">
        <v>112</v>
      </c>
      <c r="N392" s="28"/>
      <c r="O392" s="27"/>
      <c r="P392" s="27"/>
      <c r="Q392" s="33">
        <f t="shared" si="28"/>
        <v>0</v>
      </c>
      <c r="R392" s="34">
        <f t="shared" si="30"/>
        <v>122</v>
      </c>
      <c r="S392" s="23"/>
      <c r="T392" s="27"/>
      <c r="U392" s="29"/>
      <c r="V392" s="29"/>
      <c r="W392" s="27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</row>
    <row r="393" spans="1:185" s="30" customFormat="1" ht="15.75" hidden="1" customHeight="1" x14ac:dyDescent="0.2">
      <c r="A393" s="25" t="s">
        <v>1723</v>
      </c>
      <c r="B393" s="41" t="s">
        <v>2269</v>
      </c>
      <c r="C393" s="26" t="s">
        <v>105</v>
      </c>
      <c r="D393" s="24" t="s">
        <v>2053</v>
      </c>
      <c r="E393" s="24" t="s">
        <v>2054</v>
      </c>
      <c r="F393" s="31">
        <v>36958</v>
      </c>
      <c r="G393" s="24" t="s">
        <v>296</v>
      </c>
      <c r="H393" s="24" t="s">
        <v>139</v>
      </c>
      <c r="I393" s="25">
        <v>8</v>
      </c>
      <c r="J393" s="24" t="s">
        <v>1035</v>
      </c>
      <c r="K393" s="24" t="s">
        <v>1036</v>
      </c>
      <c r="L393" s="27">
        <v>999900424</v>
      </c>
      <c r="M393" s="28" t="s">
        <v>112</v>
      </c>
      <c r="N393" s="28"/>
      <c r="O393" s="27"/>
      <c r="P393" s="27"/>
      <c r="Q393" s="33">
        <f t="shared" si="28"/>
        <v>0</v>
      </c>
      <c r="R393" s="34">
        <f t="shared" si="30"/>
        <v>122</v>
      </c>
      <c r="S393" s="23"/>
      <c r="T393" s="27"/>
      <c r="U393" s="29"/>
      <c r="V393" s="29"/>
      <c r="W393" s="27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</row>
    <row r="394" spans="1:185" s="30" customFormat="1" ht="15.75" hidden="1" customHeight="1" x14ac:dyDescent="0.2">
      <c r="A394" s="25" t="s">
        <v>1723</v>
      </c>
      <c r="B394" s="41" t="s">
        <v>2269</v>
      </c>
      <c r="C394" s="26" t="s">
        <v>105</v>
      </c>
      <c r="D394" s="24" t="s">
        <v>2454</v>
      </c>
      <c r="E394" s="24" t="s">
        <v>2455</v>
      </c>
      <c r="F394" s="31"/>
      <c r="G394" s="24" t="s">
        <v>2456</v>
      </c>
      <c r="H394" s="24" t="s">
        <v>258</v>
      </c>
      <c r="I394" s="25">
        <v>5</v>
      </c>
      <c r="J394" s="24" t="s">
        <v>866</v>
      </c>
      <c r="K394" s="24" t="s">
        <v>867</v>
      </c>
      <c r="L394" s="27">
        <v>999884182</v>
      </c>
      <c r="M394" s="28" t="s">
        <v>112</v>
      </c>
      <c r="N394" s="28"/>
      <c r="O394" s="27"/>
      <c r="P394" s="27"/>
      <c r="Q394" s="33">
        <f t="shared" si="28"/>
        <v>0</v>
      </c>
      <c r="R394" s="34">
        <f t="shared" si="30"/>
        <v>122</v>
      </c>
      <c r="S394" s="23"/>
      <c r="T394" s="27"/>
      <c r="U394" s="29"/>
      <c r="V394" s="29"/>
      <c r="W394" s="27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</row>
    <row r="395" spans="1:185" s="30" customFormat="1" ht="15.75" hidden="1" customHeight="1" x14ac:dyDescent="0.2">
      <c r="A395" s="25" t="s">
        <v>1723</v>
      </c>
      <c r="B395" s="41" t="s">
        <v>2269</v>
      </c>
      <c r="C395" s="26" t="s">
        <v>105</v>
      </c>
      <c r="D395" s="24" t="s">
        <v>2457</v>
      </c>
      <c r="E395" s="24" t="s">
        <v>2458</v>
      </c>
      <c r="F395" s="31">
        <v>37288</v>
      </c>
      <c r="G395" s="24" t="s">
        <v>2459</v>
      </c>
      <c r="H395" s="24" t="s">
        <v>1122</v>
      </c>
      <c r="I395" s="25">
        <v>5</v>
      </c>
      <c r="J395" s="24" t="s">
        <v>2460</v>
      </c>
      <c r="K395" s="24" t="s">
        <v>2461</v>
      </c>
      <c r="L395" s="27">
        <v>999864977</v>
      </c>
      <c r="M395" s="28" t="s">
        <v>112</v>
      </c>
      <c r="N395" s="28"/>
      <c r="O395" s="27"/>
      <c r="P395" s="27"/>
      <c r="Q395" s="33">
        <f t="shared" si="28"/>
        <v>0</v>
      </c>
      <c r="R395" s="34">
        <f t="shared" si="30"/>
        <v>122</v>
      </c>
      <c r="S395" s="23"/>
      <c r="T395" s="27"/>
      <c r="U395" s="29"/>
      <c r="V395" s="29"/>
      <c r="W395" s="27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</row>
    <row r="396" spans="1:185" s="30" customFormat="1" ht="15.75" hidden="1" customHeight="1" x14ac:dyDescent="0.2">
      <c r="A396" s="25" t="s">
        <v>1723</v>
      </c>
      <c r="B396" s="41" t="s">
        <v>2269</v>
      </c>
      <c r="C396" s="26" t="s">
        <v>105</v>
      </c>
      <c r="D396" s="24" t="s">
        <v>2462</v>
      </c>
      <c r="E396" s="24" t="s">
        <v>2104</v>
      </c>
      <c r="F396" s="31"/>
      <c r="G396" s="24" t="s">
        <v>2105</v>
      </c>
      <c r="H396" s="24" t="s">
        <v>116</v>
      </c>
      <c r="I396" s="25">
        <v>2</v>
      </c>
      <c r="J396" s="24" t="s">
        <v>589</v>
      </c>
      <c r="K396" s="24" t="s">
        <v>2106</v>
      </c>
      <c r="L396" s="27">
        <v>999712415</v>
      </c>
      <c r="M396" s="28" t="s">
        <v>112</v>
      </c>
      <c r="N396" s="28"/>
      <c r="O396" s="27"/>
      <c r="P396" s="27"/>
      <c r="Q396" s="33">
        <f t="shared" si="28"/>
        <v>0</v>
      </c>
      <c r="R396" s="34">
        <f t="shared" si="30"/>
        <v>122</v>
      </c>
      <c r="S396" s="23"/>
      <c r="T396" s="27"/>
      <c r="U396" s="29"/>
      <c r="V396" s="29"/>
      <c r="W396" s="27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</row>
    <row r="397" spans="1:185" s="30" customFormat="1" ht="15.75" hidden="1" customHeight="1" x14ac:dyDescent="0.2">
      <c r="A397" s="25" t="s">
        <v>1723</v>
      </c>
      <c r="B397" s="41" t="s">
        <v>2269</v>
      </c>
      <c r="C397" s="26" t="s">
        <v>105</v>
      </c>
      <c r="D397" s="24" t="s">
        <v>1682</v>
      </c>
      <c r="E397" s="24" t="s">
        <v>2021</v>
      </c>
      <c r="F397" s="31">
        <v>37313</v>
      </c>
      <c r="G397" s="24" t="s">
        <v>144</v>
      </c>
      <c r="H397" s="24" t="s">
        <v>145</v>
      </c>
      <c r="I397" s="25">
        <v>2</v>
      </c>
      <c r="J397" s="24" t="s">
        <v>146</v>
      </c>
      <c r="K397" s="24" t="s">
        <v>147</v>
      </c>
      <c r="L397" s="27">
        <v>999843457</v>
      </c>
      <c r="M397" s="28" t="s">
        <v>112</v>
      </c>
      <c r="N397" s="28"/>
      <c r="O397" s="27"/>
      <c r="P397" s="27"/>
      <c r="Q397" s="33">
        <f t="shared" si="28"/>
        <v>0</v>
      </c>
      <c r="R397" s="34">
        <f t="shared" si="30"/>
        <v>122</v>
      </c>
      <c r="S397" s="23"/>
      <c r="T397" s="27"/>
      <c r="U397" s="29"/>
      <c r="V397" s="29"/>
      <c r="W397" s="27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</row>
    <row r="398" spans="1:185" s="30" customFormat="1" ht="15.75" hidden="1" customHeight="1" x14ac:dyDescent="0.2">
      <c r="A398" s="25" t="s">
        <v>1723</v>
      </c>
      <c r="B398" s="41" t="s">
        <v>2269</v>
      </c>
      <c r="C398" s="26" t="s">
        <v>105</v>
      </c>
      <c r="D398" s="24" t="s">
        <v>1829</v>
      </c>
      <c r="E398" s="24" t="s">
        <v>2463</v>
      </c>
      <c r="F398" s="31"/>
      <c r="G398" s="24" t="s">
        <v>2464</v>
      </c>
      <c r="H398" s="24" t="s">
        <v>606</v>
      </c>
      <c r="I398" s="25">
        <v>7</v>
      </c>
      <c r="J398" s="24" t="s">
        <v>2465</v>
      </c>
      <c r="K398" s="24" t="s">
        <v>2466</v>
      </c>
      <c r="L398" s="27">
        <v>999860384</v>
      </c>
      <c r="M398" s="28" t="s">
        <v>112</v>
      </c>
      <c r="N398" s="28"/>
      <c r="O398" s="27"/>
      <c r="P398" s="27"/>
      <c r="Q398" s="33">
        <f t="shared" ref="Q398:Q429" si="31">SUM(T398:EE398)</f>
        <v>0</v>
      </c>
      <c r="R398" s="34">
        <f t="shared" si="30"/>
        <v>122</v>
      </c>
      <c r="S398" s="23"/>
      <c r="T398" s="27"/>
      <c r="U398" s="29"/>
      <c r="V398" s="29"/>
      <c r="W398" s="27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</row>
    <row r="399" spans="1:185" s="30" customFormat="1" ht="15.75" hidden="1" customHeight="1" x14ac:dyDescent="0.2">
      <c r="A399" s="25" t="s">
        <v>1723</v>
      </c>
      <c r="B399" s="41" t="s">
        <v>2269</v>
      </c>
      <c r="C399" s="26" t="s">
        <v>105</v>
      </c>
      <c r="D399" s="24" t="s">
        <v>2469</v>
      </c>
      <c r="E399" s="24" t="s">
        <v>2470</v>
      </c>
      <c r="F399" s="31"/>
      <c r="G399" s="24" t="s">
        <v>2471</v>
      </c>
      <c r="H399" s="24" t="s">
        <v>169</v>
      </c>
      <c r="I399" s="25">
        <v>2</v>
      </c>
      <c r="J399" s="24" t="s">
        <v>2472</v>
      </c>
      <c r="K399" s="24" t="s">
        <v>2473</v>
      </c>
      <c r="L399" s="27">
        <v>999885576</v>
      </c>
      <c r="M399" s="28" t="s">
        <v>112</v>
      </c>
      <c r="N399" s="28"/>
      <c r="O399" s="27"/>
      <c r="P399" s="27"/>
      <c r="Q399" s="33">
        <f t="shared" si="31"/>
        <v>0</v>
      </c>
      <c r="R399" s="34">
        <f t="shared" si="30"/>
        <v>122</v>
      </c>
      <c r="S399" s="23"/>
      <c r="T399" s="27"/>
      <c r="U399" s="29"/>
      <c r="V399" s="29"/>
      <c r="W399" s="27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</row>
    <row r="400" spans="1:185" s="30" customFormat="1" ht="15.75" hidden="1" customHeight="1" x14ac:dyDescent="0.2">
      <c r="A400" s="25" t="s">
        <v>1723</v>
      </c>
      <c r="B400" s="41" t="s">
        <v>2269</v>
      </c>
      <c r="C400" s="26" t="s">
        <v>105</v>
      </c>
      <c r="D400" s="24" t="s">
        <v>1923</v>
      </c>
      <c r="E400" s="24" t="s">
        <v>1864</v>
      </c>
      <c r="F400" s="31"/>
      <c r="G400" s="24" t="s">
        <v>2474</v>
      </c>
      <c r="H400" s="24" t="s">
        <v>116</v>
      </c>
      <c r="I400" s="25">
        <v>2</v>
      </c>
      <c r="J400" s="24" t="s">
        <v>1867</v>
      </c>
      <c r="K400" s="24"/>
      <c r="L400" s="27">
        <v>999898363</v>
      </c>
      <c r="M400" s="28" t="s">
        <v>112</v>
      </c>
      <c r="N400" s="28"/>
      <c r="O400" s="27"/>
      <c r="P400" s="27"/>
      <c r="Q400" s="33">
        <f t="shared" si="31"/>
        <v>0</v>
      </c>
      <c r="R400" s="34">
        <f t="shared" si="30"/>
        <v>122</v>
      </c>
      <c r="S400" s="23"/>
      <c r="T400" s="27"/>
      <c r="U400" s="29"/>
      <c r="V400" s="29"/>
      <c r="W400" s="27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</row>
    <row r="401" spans="1:185" s="30" customFormat="1" ht="15.75" hidden="1" customHeight="1" x14ac:dyDescent="0.2">
      <c r="A401" s="25" t="s">
        <v>1723</v>
      </c>
      <c r="B401" s="41" t="s">
        <v>2269</v>
      </c>
      <c r="C401" s="26" t="s">
        <v>105</v>
      </c>
      <c r="D401" s="24" t="s">
        <v>2140</v>
      </c>
      <c r="E401" s="24" t="s">
        <v>2141</v>
      </c>
      <c r="F401" s="31">
        <v>36895</v>
      </c>
      <c r="G401" s="24" t="s">
        <v>2142</v>
      </c>
      <c r="H401" s="24" t="s">
        <v>139</v>
      </c>
      <c r="I401" s="25">
        <v>8</v>
      </c>
      <c r="J401" s="24" t="s">
        <v>901</v>
      </c>
      <c r="K401" s="24" t="s">
        <v>1472</v>
      </c>
      <c r="L401" s="27">
        <v>999849861</v>
      </c>
      <c r="M401" s="28" t="s">
        <v>112</v>
      </c>
      <c r="N401" s="28"/>
      <c r="O401" s="27"/>
      <c r="P401" s="27"/>
      <c r="Q401" s="33">
        <f t="shared" si="31"/>
        <v>0</v>
      </c>
      <c r="R401" s="34">
        <f t="shared" si="30"/>
        <v>122</v>
      </c>
      <c r="S401" s="23"/>
      <c r="T401" s="27"/>
      <c r="U401" s="29"/>
      <c r="V401" s="29"/>
      <c r="W401" s="27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</row>
    <row r="402" spans="1:185" s="30" customFormat="1" ht="15.75" hidden="1" customHeight="1" x14ac:dyDescent="0.2">
      <c r="A402" s="25" t="s">
        <v>1723</v>
      </c>
      <c r="B402" s="41" t="s">
        <v>2269</v>
      </c>
      <c r="C402" s="26" t="s">
        <v>105</v>
      </c>
      <c r="D402" s="24" t="s">
        <v>2475</v>
      </c>
      <c r="E402" s="24" t="s">
        <v>1291</v>
      </c>
      <c r="F402" s="31">
        <v>37314</v>
      </c>
      <c r="G402" s="24" t="s">
        <v>2476</v>
      </c>
      <c r="H402" s="24" t="s">
        <v>415</v>
      </c>
      <c r="I402" s="25">
        <v>4</v>
      </c>
      <c r="J402" s="24" t="s">
        <v>2477</v>
      </c>
      <c r="K402" s="24" t="s">
        <v>2478</v>
      </c>
      <c r="L402" s="27">
        <v>999902818</v>
      </c>
      <c r="M402" s="28" t="s">
        <v>112</v>
      </c>
      <c r="N402" s="28"/>
      <c r="O402" s="27"/>
      <c r="P402" s="27"/>
      <c r="Q402" s="33">
        <f t="shared" si="31"/>
        <v>0</v>
      </c>
      <c r="R402" s="34">
        <f t="shared" si="30"/>
        <v>122</v>
      </c>
      <c r="S402" s="23"/>
      <c r="T402" s="27"/>
      <c r="U402" s="29"/>
      <c r="V402" s="29"/>
      <c r="W402" s="27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</row>
    <row r="403" spans="1:185" s="30" customFormat="1" ht="15.75" hidden="1" customHeight="1" x14ac:dyDescent="0.2">
      <c r="A403" s="25" t="s">
        <v>1723</v>
      </c>
      <c r="B403" s="41" t="s">
        <v>2269</v>
      </c>
      <c r="C403" s="26" t="s">
        <v>105</v>
      </c>
      <c r="D403" s="24" t="s">
        <v>2409</v>
      </c>
      <c r="E403" s="24" t="s">
        <v>930</v>
      </c>
      <c r="F403" s="31"/>
      <c r="G403" s="24" t="s">
        <v>1232</v>
      </c>
      <c r="H403" s="24" t="s">
        <v>606</v>
      </c>
      <c r="I403" s="25">
        <v>7</v>
      </c>
      <c r="J403" s="24" t="s">
        <v>1233</v>
      </c>
      <c r="K403" s="24" t="s">
        <v>1234</v>
      </c>
      <c r="L403" s="27">
        <v>999879787</v>
      </c>
      <c r="M403" s="28" t="s">
        <v>112</v>
      </c>
      <c r="N403" s="28"/>
      <c r="O403" s="27"/>
      <c r="P403" s="27"/>
      <c r="Q403" s="33">
        <f t="shared" si="31"/>
        <v>0</v>
      </c>
      <c r="R403" s="34">
        <f t="shared" si="30"/>
        <v>122</v>
      </c>
      <c r="S403" s="23"/>
      <c r="T403" s="27"/>
      <c r="U403" s="29"/>
      <c r="V403" s="29"/>
      <c r="W403" s="27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</row>
    <row r="404" spans="1:185" s="30" customFormat="1" ht="15.75" hidden="1" customHeight="1" x14ac:dyDescent="0.2">
      <c r="A404" s="25" t="s">
        <v>1723</v>
      </c>
      <c r="B404" s="41" t="s">
        <v>2269</v>
      </c>
      <c r="C404" s="26" t="s">
        <v>105</v>
      </c>
      <c r="D404" s="24" t="s">
        <v>1725</v>
      </c>
      <c r="E404" s="24" t="s">
        <v>731</v>
      </c>
      <c r="F404" s="31"/>
      <c r="G404" s="24" t="s">
        <v>1997</v>
      </c>
      <c r="H404" s="24" t="s">
        <v>116</v>
      </c>
      <c r="I404" s="25">
        <v>2</v>
      </c>
      <c r="J404" s="24" t="s">
        <v>395</v>
      </c>
      <c r="K404" s="24" t="s">
        <v>655</v>
      </c>
      <c r="L404" s="27">
        <v>999859118</v>
      </c>
      <c r="M404" s="28" t="s">
        <v>112</v>
      </c>
      <c r="N404" s="28"/>
      <c r="O404" s="27"/>
      <c r="P404" s="27"/>
      <c r="Q404" s="33">
        <f t="shared" si="31"/>
        <v>0</v>
      </c>
      <c r="R404" s="34">
        <f t="shared" si="30"/>
        <v>122</v>
      </c>
      <c r="S404" s="23"/>
      <c r="T404" s="27"/>
      <c r="U404" s="29"/>
      <c r="V404" s="29"/>
      <c r="W404" s="27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</row>
    <row r="405" spans="1:185" s="30" customFormat="1" ht="15.75" hidden="1" customHeight="1" x14ac:dyDescent="0.2">
      <c r="A405" s="25" t="s">
        <v>1723</v>
      </c>
      <c r="B405" s="41" t="s">
        <v>2269</v>
      </c>
      <c r="C405" s="26" t="s">
        <v>105</v>
      </c>
      <c r="D405" s="24" t="s">
        <v>1801</v>
      </c>
      <c r="E405" s="24" t="s">
        <v>731</v>
      </c>
      <c r="F405" s="31"/>
      <c r="G405" s="24" t="s">
        <v>1299</v>
      </c>
      <c r="H405" s="24" t="s">
        <v>606</v>
      </c>
      <c r="I405" s="25">
        <v>7</v>
      </c>
      <c r="J405" s="24" t="s">
        <v>1300</v>
      </c>
      <c r="K405" s="24" t="s">
        <v>1301</v>
      </c>
      <c r="L405" s="27">
        <v>999879888</v>
      </c>
      <c r="M405" s="28" t="s">
        <v>112</v>
      </c>
      <c r="N405" s="28"/>
      <c r="O405" s="27"/>
      <c r="P405" s="27"/>
      <c r="Q405" s="33">
        <f t="shared" si="31"/>
        <v>0</v>
      </c>
      <c r="R405" s="34">
        <f t="shared" si="30"/>
        <v>122</v>
      </c>
      <c r="S405" s="23"/>
      <c r="T405" s="27"/>
      <c r="U405" s="29"/>
      <c r="V405" s="29"/>
      <c r="W405" s="27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</row>
    <row r="406" spans="1:185" s="30" customFormat="1" ht="15.75" hidden="1" customHeight="1" x14ac:dyDescent="0.2">
      <c r="A406" s="25" t="s">
        <v>1723</v>
      </c>
      <c r="B406" s="41" t="s">
        <v>2269</v>
      </c>
      <c r="C406" s="26" t="s">
        <v>105</v>
      </c>
      <c r="D406" s="24" t="s">
        <v>1886</v>
      </c>
      <c r="E406" s="24" t="s">
        <v>731</v>
      </c>
      <c r="F406" s="31"/>
      <c r="G406" s="24" t="s">
        <v>2479</v>
      </c>
      <c r="H406" s="24" t="s">
        <v>362</v>
      </c>
      <c r="I406" s="25">
        <v>1</v>
      </c>
      <c r="J406" s="24" t="s">
        <v>363</v>
      </c>
      <c r="K406" s="24" t="s">
        <v>1131</v>
      </c>
      <c r="L406" s="27">
        <v>999831688</v>
      </c>
      <c r="M406" s="28" t="s">
        <v>112</v>
      </c>
      <c r="N406" s="28"/>
      <c r="O406" s="27"/>
      <c r="P406" s="27"/>
      <c r="Q406" s="33">
        <f t="shared" si="31"/>
        <v>0</v>
      </c>
      <c r="R406" s="34">
        <f t="shared" si="30"/>
        <v>122</v>
      </c>
      <c r="S406" s="23"/>
      <c r="T406" s="27"/>
      <c r="U406" s="29"/>
      <c r="V406" s="29"/>
      <c r="W406" s="27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</row>
    <row r="407" spans="1:185" s="30" customFormat="1" ht="15.75" hidden="1" customHeight="1" x14ac:dyDescent="0.2">
      <c r="A407" s="25" t="s">
        <v>1723</v>
      </c>
      <c r="B407" s="41" t="s">
        <v>2269</v>
      </c>
      <c r="C407" s="26" t="s">
        <v>105</v>
      </c>
      <c r="D407" s="24" t="s">
        <v>482</v>
      </c>
      <c r="E407" s="24" t="s">
        <v>2480</v>
      </c>
      <c r="F407" s="31">
        <v>37465</v>
      </c>
      <c r="G407" s="24" t="s">
        <v>677</v>
      </c>
      <c r="H407" s="24" t="s">
        <v>116</v>
      </c>
      <c r="I407" s="25">
        <v>2</v>
      </c>
      <c r="J407" s="24" t="s">
        <v>678</v>
      </c>
      <c r="K407" s="24" t="s">
        <v>679</v>
      </c>
      <c r="L407" s="27">
        <v>999804730</v>
      </c>
      <c r="M407" s="28" t="s">
        <v>112</v>
      </c>
      <c r="N407" s="28"/>
      <c r="O407" s="27"/>
      <c r="P407" s="27"/>
      <c r="Q407" s="33">
        <f t="shared" si="31"/>
        <v>0</v>
      </c>
      <c r="R407" s="34">
        <f t="shared" si="30"/>
        <v>122</v>
      </c>
      <c r="S407" s="23"/>
      <c r="T407" s="27"/>
      <c r="U407" s="29"/>
      <c r="V407" s="29"/>
      <c r="W407" s="27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</row>
    <row r="408" spans="1:185" s="30" customFormat="1" ht="15.75" hidden="1" customHeight="1" x14ac:dyDescent="0.2">
      <c r="A408" s="25" t="s">
        <v>1723</v>
      </c>
      <c r="B408" s="41" t="s">
        <v>2269</v>
      </c>
      <c r="C408" s="26" t="s">
        <v>105</v>
      </c>
      <c r="D408" s="24" t="s">
        <v>1991</v>
      </c>
      <c r="E408" s="24" t="s">
        <v>1034</v>
      </c>
      <c r="F408" s="31"/>
      <c r="G408" s="24" t="s">
        <v>2481</v>
      </c>
      <c r="H408" s="24" t="s">
        <v>139</v>
      </c>
      <c r="I408" s="25">
        <v>8</v>
      </c>
      <c r="J408" s="24" t="s">
        <v>713</v>
      </c>
      <c r="K408" s="24"/>
      <c r="L408" s="27">
        <v>999901854</v>
      </c>
      <c r="M408" s="28" t="s">
        <v>112</v>
      </c>
      <c r="N408" s="28"/>
      <c r="O408" s="27"/>
      <c r="P408" s="27"/>
      <c r="Q408" s="33">
        <f t="shared" si="31"/>
        <v>0</v>
      </c>
      <c r="R408" s="34">
        <f t="shared" si="30"/>
        <v>122</v>
      </c>
      <c r="S408" s="23"/>
      <c r="T408" s="27"/>
      <c r="U408" s="29"/>
      <c r="V408" s="29"/>
      <c r="W408" s="27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</row>
    <row r="409" spans="1:185" s="30" customFormat="1" ht="15.75" hidden="1" customHeight="1" x14ac:dyDescent="0.2">
      <c r="A409" s="25" t="s">
        <v>1723</v>
      </c>
      <c r="B409" s="41" t="s">
        <v>2269</v>
      </c>
      <c r="C409" s="26" t="s">
        <v>105</v>
      </c>
      <c r="D409" s="24" t="s">
        <v>2482</v>
      </c>
      <c r="E409" s="24" t="s">
        <v>837</v>
      </c>
      <c r="F409" s="31">
        <v>37596</v>
      </c>
      <c r="G409" s="24" t="s">
        <v>2483</v>
      </c>
      <c r="H409" s="24" t="s">
        <v>280</v>
      </c>
      <c r="I409" s="25">
        <v>6</v>
      </c>
      <c r="J409" s="24" t="s">
        <v>281</v>
      </c>
      <c r="K409" s="24" t="s">
        <v>2484</v>
      </c>
      <c r="L409" s="27">
        <v>999888800</v>
      </c>
      <c r="M409" s="28" t="s">
        <v>112</v>
      </c>
      <c r="N409" s="28"/>
      <c r="O409" s="27"/>
      <c r="P409" s="27"/>
      <c r="Q409" s="33">
        <f t="shared" si="31"/>
        <v>0</v>
      </c>
      <c r="R409" s="34">
        <f t="shared" si="30"/>
        <v>122</v>
      </c>
      <c r="S409" s="23"/>
      <c r="T409" s="27"/>
      <c r="U409" s="29"/>
      <c r="V409" s="29"/>
      <c r="W409" s="27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</row>
    <row r="410" spans="1:185" s="30" customFormat="1" ht="15.75" hidden="1" customHeight="1" x14ac:dyDescent="0.2">
      <c r="A410" s="25" t="s">
        <v>1723</v>
      </c>
      <c r="B410" s="41" t="s">
        <v>2269</v>
      </c>
      <c r="C410" s="26" t="s">
        <v>105</v>
      </c>
      <c r="D410" s="24" t="s">
        <v>2485</v>
      </c>
      <c r="E410" s="24" t="s">
        <v>837</v>
      </c>
      <c r="F410" s="31">
        <v>37509</v>
      </c>
      <c r="G410" s="24" t="s">
        <v>2486</v>
      </c>
      <c r="H410" s="24" t="s">
        <v>316</v>
      </c>
      <c r="I410" s="25">
        <v>7</v>
      </c>
      <c r="J410" s="24" t="s">
        <v>2295</v>
      </c>
      <c r="K410" s="24" t="s">
        <v>2487</v>
      </c>
      <c r="L410" s="27">
        <v>999886436</v>
      </c>
      <c r="M410" s="28" t="s">
        <v>112</v>
      </c>
      <c r="N410" s="28"/>
      <c r="O410" s="27"/>
      <c r="P410" s="27"/>
      <c r="Q410" s="33">
        <f t="shared" si="31"/>
        <v>0</v>
      </c>
      <c r="R410" s="34">
        <f t="shared" si="30"/>
        <v>122</v>
      </c>
      <c r="S410" s="23"/>
      <c r="T410" s="27"/>
      <c r="U410" s="29"/>
      <c r="V410" s="29"/>
      <c r="W410" s="27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</row>
    <row r="411" spans="1:185" s="30" customFormat="1" ht="15.75" hidden="1" customHeight="1" x14ac:dyDescent="0.2">
      <c r="A411" s="25" t="s">
        <v>1723</v>
      </c>
      <c r="B411" s="41" t="s">
        <v>2269</v>
      </c>
      <c r="C411" s="26" t="s">
        <v>105</v>
      </c>
      <c r="D411" s="24" t="s">
        <v>2171</v>
      </c>
      <c r="E411" s="24" t="s">
        <v>2172</v>
      </c>
      <c r="F411" s="31">
        <v>37597</v>
      </c>
      <c r="G411" s="24" t="s">
        <v>1688</v>
      </c>
      <c r="H411" s="24" t="s">
        <v>122</v>
      </c>
      <c r="I411" s="25">
        <v>4</v>
      </c>
      <c r="J411" s="24" t="s">
        <v>151</v>
      </c>
      <c r="K411" s="24" t="s">
        <v>2173</v>
      </c>
      <c r="L411" s="27">
        <v>999821811</v>
      </c>
      <c r="M411" s="28" t="s">
        <v>112</v>
      </c>
      <c r="N411" s="28"/>
      <c r="O411" s="27"/>
      <c r="P411" s="27"/>
      <c r="Q411" s="33">
        <f t="shared" si="31"/>
        <v>0</v>
      </c>
      <c r="R411" s="34">
        <f t="shared" si="30"/>
        <v>122</v>
      </c>
      <c r="S411" s="23"/>
      <c r="T411" s="27"/>
      <c r="U411" s="29"/>
      <c r="V411" s="29"/>
      <c r="W411" s="27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</row>
    <row r="412" spans="1:185" s="30" customFormat="1" ht="15.75" hidden="1" customHeight="1" x14ac:dyDescent="0.2">
      <c r="A412" s="25" t="s">
        <v>1723</v>
      </c>
      <c r="B412" s="41" t="s">
        <v>2269</v>
      </c>
      <c r="C412" s="26" t="s">
        <v>105</v>
      </c>
      <c r="D412" s="24" t="s">
        <v>1682</v>
      </c>
      <c r="E412" s="24" t="s">
        <v>2048</v>
      </c>
      <c r="F412" s="31"/>
      <c r="G412" s="24" t="s">
        <v>555</v>
      </c>
      <c r="H412" s="24" t="s">
        <v>109</v>
      </c>
      <c r="I412" s="25">
        <v>6</v>
      </c>
      <c r="J412" s="24" t="s">
        <v>253</v>
      </c>
      <c r="K412" s="24" t="s">
        <v>254</v>
      </c>
      <c r="L412" s="27">
        <v>999740793</v>
      </c>
      <c r="M412" s="28" t="s">
        <v>112</v>
      </c>
      <c r="N412" s="28"/>
      <c r="O412" s="27"/>
      <c r="P412" s="27"/>
      <c r="Q412" s="33">
        <f t="shared" si="31"/>
        <v>0</v>
      </c>
      <c r="R412" s="34">
        <f t="shared" si="30"/>
        <v>122</v>
      </c>
      <c r="S412" s="23"/>
      <c r="T412" s="27"/>
      <c r="U412" s="29"/>
      <c r="V412" s="29"/>
      <c r="W412" s="27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</row>
    <row r="413" spans="1:185" s="30" customFormat="1" ht="15.75" hidden="1" customHeight="1" x14ac:dyDescent="0.2">
      <c r="A413" s="25" t="s">
        <v>1723</v>
      </c>
      <c r="B413" s="41" t="s">
        <v>2269</v>
      </c>
      <c r="C413" s="26" t="s">
        <v>105</v>
      </c>
      <c r="D413" s="24" t="s">
        <v>2488</v>
      </c>
      <c r="E413" s="24" t="s">
        <v>2489</v>
      </c>
      <c r="F413" s="31"/>
      <c r="G413" s="24" t="s">
        <v>2490</v>
      </c>
      <c r="H413" s="24" t="s">
        <v>116</v>
      </c>
      <c r="I413" s="25">
        <v>2</v>
      </c>
      <c r="J413" s="24" t="s">
        <v>395</v>
      </c>
      <c r="K413" s="24"/>
      <c r="L413" s="27">
        <v>999885589</v>
      </c>
      <c r="M413" s="28" t="s">
        <v>112</v>
      </c>
      <c r="N413" s="28"/>
      <c r="O413" s="27"/>
      <c r="P413" s="27"/>
      <c r="Q413" s="33">
        <f t="shared" si="31"/>
        <v>0</v>
      </c>
      <c r="R413" s="34">
        <f t="shared" si="30"/>
        <v>122</v>
      </c>
      <c r="S413" s="23"/>
      <c r="T413" s="27"/>
      <c r="U413" s="29"/>
      <c r="V413" s="29"/>
      <c r="W413" s="27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</row>
    <row r="414" spans="1:185" s="30" customFormat="1" ht="15.75" hidden="1" customHeight="1" x14ac:dyDescent="0.2">
      <c r="A414" s="25" t="s">
        <v>1723</v>
      </c>
      <c r="B414" s="41" t="s">
        <v>2269</v>
      </c>
      <c r="C414" s="26" t="s">
        <v>105</v>
      </c>
      <c r="D414" s="24" t="s">
        <v>2177</v>
      </c>
      <c r="E414" s="24" t="s">
        <v>2178</v>
      </c>
      <c r="F414" s="31"/>
      <c r="G414" s="24" t="s">
        <v>2491</v>
      </c>
      <c r="H414" s="24" t="s">
        <v>139</v>
      </c>
      <c r="I414" s="25">
        <v>8</v>
      </c>
      <c r="J414" s="24" t="s">
        <v>857</v>
      </c>
      <c r="K414" s="24" t="s">
        <v>1055</v>
      </c>
      <c r="L414" s="27">
        <v>999776752</v>
      </c>
      <c r="M414" s="28" t="s">
        <v>112</v>
      </c>
      <c r="N414" s="28"/>
      <c r="O414" s="27"/>
      <c r="P414" s="27"/>
      <c r="Q414" s="33">
        <f t="shared" si="31"/>
        <v>0</v>
      </c>
      <c r="R414" s="34">
        <f t="shared" si="30"/>
        <v>122</v>
      </c>
      <c r="S414" s="23"/>
      <c r="T414" s="27"/>
      <c r="U414" s="29"/>
      <c r="V414" s="29"/>
      <c r="W414" s="27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</row>
    <row r="415" spans="1:185" s="30" customFormat="1" ht="15.75" hidden="1" customHeight="1" x14ac:dyDescent="0.2">
      <c r="A415" s="25" t="s">
        <v>1723</v>
      </c>
      <c r="B415" s="41" t="s">
        <v>2269</v>
      </c>
      <c r="C415" s="26" t="s">
        <v>105</v>
      </c>
      <c r="D415" s="24" t="s">
        <v>2388</v>
      </c>
      <c r="E415" s="24" t="s">
        <v>2492</v>
      </c>
      <c r="F415" s="31">
        <v>37012</v>
      </c>
      <c r="G415" s="24" t="s">
        <v>1269</v>
      </c>
      <c r="H415" s="24" t="s">
        <v>122</v>
      </c>
      <c r="I415" s="25">
        <v>4</v>
      </c>
      <c r="J415" s="24" t="s">
        <v>1389</v>
      </c>
      <c r="K415" s="24" t="s">
        <v>1390</v>
      </c>
      <c r="L415" s="27">
        <v>999734239</v>
      </c>
      <c r="M415" s="28" t="s">
        <v>112</v>
      </c>
      <c r="N415" s="28"/>
      <c r="O415" s="27"/>
      <c r="P415" s="27"/>
      <c r="Q415" s="33">
        <f t="shared" si="31"/>
        <v>0</v>
      </c>
      <c r="R415" s="34">
        <f t="shared" si="30"/>
        <v>122</v>
      </c>
      <c r="S415" s="23"/>
      <c r="T415" s="27"/>
      <c r="U415" s="29"/>
      <c r="V415" s="29"/>
      <c r="W415" s="27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</row>
    <row r="416" spans="1:185" s="30" customFormat="1" ht="15.75" hidden="1" customHeight="1" x14ac:dyDescent="0.2">
      <c r="A416" s="25" t="s">
        <v>1723</v>
      </c>
      <c r="B416" s="41" t="s">
        <v>2269</v>
      </c>
      <c r="C416" s="26" t="s">
        <v>105</v>
      </c>
      <c r="D416" s="24" t="s">
        <v>2493</v>
      </c>
      <c r="E416" s="24" t="s">
        <v>2494</v>
      </c>
      <c r="F416" s="31">
        <v>37437</v>
      </c>
      <c r="G416" s="24" t="s">
        <v>2495</v>
      </c>
      <c r="H416" s="24" t="s">
        <v>1419</v>
      </c>
      <c r="I416" s="25">
        <v>5</v>
      </c>
      <c r="J416" s="24" t="s">
        <v>1420</v>
      </c>
      <c r="K416" s="24"/>
      <c r="L416" s="27">
        <v>999900282</v>
      </c>
      <c r="M416" s="28" t="s">
        <v>112</v>
      </c>
      <c r="N416" s="28"/>
      <c r="O416" s="27"/>
      <c r="P416" s="27"/>
      <c r="Q416" s="33">
        <f t="shared" si="31"/>
        <v>0</v>
      </c>
      <c r="R416" s="34">
        <f t="shared" si="30"/>
        <v>122</v>
      </c>
      <c r="S416" s="23"/>
      <c r="T416" s="27"/>
      <c r="U416" s="29"/>
      <c r="V416" s="29"/>
      <c r="W416" s="27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</row>
    <row r="417" spans="1:185" s="30" customFormat="1" ht="15.75" hidden="1" customHeight="1" x14ac:dyDescent="0.2">
      <c r="A417" s="25" t="s">
        <v>1723</v>
      </c>
      <c r="B417" s="41" t="s">
        <v>2269</v>
      </c>
      <c r="C417" s="26" t="s">
        <v>105</v>
      </c>
      <c r="D417" s="24" t="s">
        <v>2121</v>
      </c>
      <c r="E417" s="24" t="s">
        <v>2496</v>
      </c>
      <c r="F417" s="31">
        <v>36925</v>
      </c>
      <c r="G417" s="24" t="s">
        <v>2497</v>
      </c>
      <c r="H417" s="24" t="s">
        <v>351</v>
      </c>
      <c r="I417" s="25">
        <v>2</v>
      </c>
      <c r="J417" s="24" t="s">
        <v>2498</v>
      </c>
      <c r="K417" s="24" t="s">
        <v>2499</v>
      </c>
      <c r="L417" s="27">
        <v>999824315</v>
      </c>
      <c r="M417" s="28" t="s">
        <v>112</v>
      </c>
      <c r="N417" s="28"/>
      <c r="O417" s="27"/>
      <c r="P417" s="27"/>
      <c r="Q417" s="33">
        <f t="shared" si="31"/>
        <v>0</v>
      </c>
      <c r="R417" s="34">
        <f t="shared" si="30"/>
        <v>122</v>
      </c>
      <c r="S417" s="23"/>
      <c r="T417" s="27"/>
      <c r="U417" s="29"/>
      <c r="V417" s="29"/>
      <c r="W417" s="27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</row>
    <row r="418" spans="1:185" s="30" customFormat="1" ht="15.75" hidden="1" customHeight="1" x14ac:dyDescent="0.2">
      <c r="A418" s="25" t="s">
        <v>1723</v>
      </c>
      <c r="B418" s="41" t="s">
        <v>2269</v>
      </c>
      <c r="C418" s="26" t="s">
        <v>105</v>
      </c>
      <c r="D418" s="24" t="s">
        <v>2182</v>
      </c>
      <c r="E418" s="24" t="s">
        <v>2183</v>
      </c>
      <c r="F418" s="31"/>
      <c r="G418" s="24" t="s">
        <v>2184</v>
      </c>
      <c r="H418" s="24" t="s">
        <v>116</v>
      </c>
      <c r="I418" s="25">
        <v>2</v>
      </c>
      <c r="J418" s="24" t="s">
        <v>395</v>
      </c>
      <c r="K418" s="24" t="s">
        <v>770</v>
      </c>
      <c r="L418" s="27">
        <v>999887986</v>
      </c>
      <c r="M418" s="28" t="s">
        <v>112</v>
      </c>
      <c r="N418" s="28"/>
      <c r="O418" s="27"/>
      <c r="P418" s="27"/>
      <c r="Q418" s="33">
        <f t="shared" si="31"/>
        <v>0</v>
      </c>
      <c r="R418" s="34">
        <f t="shared" si="30"/>
        <v>122</v>
      </c>
      <c r="S418" s="23"/>
      <c r="T418" s="27"/>
      <c r="U418" s="29"/>
      <c r="V418" s="29"/>
      <c r="W418" s="27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</row>
    <row r="419" spans="1:185" s="30" customFormat="1" ht="15.75" hidden="1" customHeight="1" x14ac:dyDescent="0.2">
      <c r="A419" s="25" t="s">
        <v>1723</v>
      </c>
      <c r="B419" s="41" t="s">
        <v>2269</v>
      </c>
      <c r="C419" s="26" t="s">
        <v>105</v>
      </c>
      <c r="D419" s="24" t="s">
        <v>2500</v>
      </c>
      <c r="E419" s="24" t="s">
        <v>2501</v>
      </c>
      <c r="F419" s="31">
        <v>37025</v>
      </c>
      <c r="G419" s="24" t="s">
        <v>2502</v>
      </c>
      <c r="H419" s="24" t="s">
        <v>310</v>
      </c>
      <c r="I419" s="25">
        <v>5</v>
      </c>
      <c r="J419" s="24" t="s">
        <v>745</v>
      </c>
      <c r="K419" s="24" t="s">
        <v>746</v>
      </c>
      <c r="L419" s="27">
        <v>999776890</v>
      </c>
      <c r="M419" s="28" t="s">
        <v>112</v>
      </c>
      <c r="N419" s="28"/>
      <c r="O419" s="27"/>
      <c r="P419" s="27"/>
      <c r="Q419" s="33">
        <f t="shared" si="31"/>
        <v>0</v>
      </c>
      <c r="R419" s="34">
        <f t="shared" si="30"/>
        <v>122</v>
      </c>
      <c r="S419" s="23"/>
      <c r="T419" s="27"/>
      <c r="U419" s="29"/>
      <c r="V419" s="29"/>
      <c r="W419" s="27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</row>
    <row r="420" spans="1:185" s="30" customFormat="1" ht="15.75" hidden="1" customHeight="1" x14ac:dyDescent="0.2">
      <c r="A420" s="25" t="s">
        <v>1723</v>
      </c>
      <c r="B420" s="41" t="s">
        <v>2269</v>
      </c>
      <c r="C420" s="26" t="s">
        <v>105</v>
      </c>
      <c r="D420" s="24" t="s">
        <v>1923</v>
      </c>
      <c r="E420" s="24" t="s">
        <v>1195</v>
      </c>
      <c r="F420" s="31"/>
      <c r="G420" s="24" t="s">
        <v>492</v>
      </c>
      <c r="H420" s="24" t="s">
        <v>145</v>
      </c>
      <c r="I420" s="25">
        <v>2</v>
      </c>
      <c r="J420" s="24" t="s">
        <v>286</v>
      </c>
      <c r="K420" s="24" t="s">
        <v>2503</v>
      </c>
      <c r="L420" s="27">
        <v>999727978</v>
      </c>
      <c r="M420" s="28" t="s">
        <v>112</v>
      </c>
      <c r="N420" s="28"/>
      <c r="O420" s="27"/>
      <c r="P420" s="27"/>
      <c r="Q420" s="33">
        <f t="shared" si="31"/>
        <v>0</v>
      </c>
      <c r="R420" s="34">
        <f t="shared" si="30"/>
        <v>122</v>
      </c>
      <c r="S420" s="23"/>
      <c r="T420" s="27"/>
      <c r="U420" s="29"/>
      <c r="V420" s="29"/>
      <c r="W420" s="27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</row>
    <row r="421" spans="1:185" s="30" customFormat="1" ht="15.75" hidden="1" customHeight="1" x14ac:dyDescent="0.2">
      <c r="A421" s="25" t="s">
        <v>1723</v>
      </c>
      <c r="B421" s="41" t="s">
        <v>2269</v>
      </c>
      <c r="C421" s="26" t="s">
        <v>105</v>
      </c>
      <c r="D421" s="24" t="s">
        <v>1998</v>
      </c>
      <c r="E421" s="24" t="s">
        <v>1317</v>
      </c>
      <c r="F421" s="31">
        <v>37369</v>
      </c>
      <c r="G421" s="24" t="s">
        <v>529</v>
      </c>
      <c r="H421" s="24" t="s">
        <v>122</v>
      </c>
      <c r="I421" s="25">
        <v>4</v>
      </c>
      <c r="J421" s="24" t="s">
        <v>328</v>
      </c>
      <c r="K421" s="24" t="s">
        <v>329</v>
      </c>
      <c r="L421" s="27">
        <v>999826522</v>
      </c>
      <c r="M421" s="28" t="s">
        <v>112</v>
      </c>
      <c r="N421" s="28"/>
      <c r="O421" s="27"/>
      <c r="P421" s="27"/>
      <c r="Q421" s="33">
        <f t="shared" si="31"/>
        <v>0</v>
      </c>
      <c r="R421" s="34">
        <f t="shared" si="30"/>
        <v>122</v>
      </c>
      <c r="S421" s="23"/>
      <c r="T421" s="27"/>
      <c r="U421" s="29"/>
      <c r="V421" s="29"/>
      <c r="W421" s="27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</row>
    <row r="422" spans="1:185" s="30" customFormat="1" ht="15.75" hidden="1" customHeight="1" x14ac:dyDescent="0.2">
      <c r="A422" s="25" t="s">
        <v>1723</v>
      </c>
      <c r="B422" s="41" t="s">
        <v>2269</v>
      </c>
      <c r="C422" s="26" t="s">
        <v>105</v>
      </c>
      <c r="D422" s="24" t="s">
        <v>2504</v>
      </c>
      <c r="E422" s="24" t="s">
        <v>2505</v>
      </c>
      <c r="F422" s="31"/>
      <c r="G422" s="24" t="s">
        <v>529</v>
      </c>
      <c r="H422" s="24" t="s">
        <v>122</v>
      </c>
      <c r="I422" s="25">
        <v>4</v>
      </c>
      <c r="J422" s="24" t="s">
        <v>328</v>
      </c>
      <c r="K422" s="24" t="s">
        <v>329</v>
      </c>
      <c r="L422" s="27">
        <v>999728714</v>
      </c>
      <c r="M422" s="28" t="s">
        <v>112</v>
      </c>
      <c r="N422" s="28"/>
      <c r="O422" s="27"/>
      <c r="P422" s="27"/>
      <c r="Q422" s="33">
        <f t="shared" si="31"/>
        <v>0</v>
      </c>
      <c r="R422" s="34">
        <f t="shared" si="30"/>
        <v>122</v>
      </c>
      <c r="S422" s="23"/>
      <c r="T422" s="27"/>
      <c r="U422" s="29"/>
      <c r="V422" s="29"/>
      <c r="W422" s="27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</row>
    <row r="423" spans="1:185" s="30" customFormat="1" ht="15.75" hidden="1" customHeight="1" x14ac:dyDescent="0.2">
      <c r="A423" s="25" t="s">
        <v>1723</v>
      </c>
      <c r="B423" s="41" t="s">
        <v>2269</v>
      </c>
      <c r="C423" s="26" t="s">
        <v>105</v>
      </c>
      <c r="D423" s="24" t="s">
        <v>2506</v>
      </c>
      <c r="E423" s="24" t="s">
        <v>1326</v>
      </c>
      <c r="F423" s="31"/>
      <c r="G423" s="24" t="s">
        <v>2507</v>
      </c>
      <c r="H423" s="24" t="s">
        <v>133</v>
      </c>
      <c r="I423" s="25">
        <v>1</v>
      </c>
      <c r="J423" s="24" t="s">
        <v>134</v>
      </c>
      <c r="K423" s="24" t="s">
        <v>135</v>
      </c>
      <c r="L423" s="27">
        <v>999869773</v>
      </c>
      <c r="M423" s="28" t="s">
        <v>112</v>
      </c>
      <c r="N423" s="28"/>
      <c r="O423" s="27"/>
      <c r="P423" s="27"/>
      <c r="Q423" s="33">
        <f t="shared" si="31"/>
        <v>0</v>
      </c>
      <c r="R423" s="34">
        <f t="shared" si="30"/>
        <v>122</v>
      </c>
      <c r="S423" s="23"/>
      <c r="T423" s="27"/>
      <c r="U423" s="29"/>
      <c r="V423" s="29"/>
      <c r="W423" s="27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</row>
    <row r="424" spans="1:185" s="30" customFormat="1" ht="15.75" hidden="1" customHeight="1" x14ac:dyDescent="0.2">
      <c r="A424" s="25" t="s">
        <v>1723</v>
      </c>
      <c r="B424" s="41" t="s">
        <v>2269</v>
      </c>
      <c r="C424" s="26" t="s">
        <v>105</v>
      </c>
      <c r="D424" s="24" t="s">
        <v>468</v>
      </c>
      <c r="E424" s="24" t="s">
        <v>2508</v>
      </c>
      <c r="F424" s="31">
        <v>37538</v>
      </c>
      <c r="G424" s="24" t="s">
        <v>2509</v>
      </c>
      <c r="H424" s="24" t="s">
        <v>291</v>
      </c>
      <c r="I424" s="25">
        <v>7</v>
      </c>
      <c r="J424" s="24" t="s">
        <v>1338</v>
      </c>
      <c r="K424" s="24" t="s">
        <v>1339</v>
      </c>
      <c r="L424" s="27">
        <v>999823367</v>
      </c>
      <c r="M424" s="28" t="s">
        <v>112</v>
      </c>
      <c r="N424" s="28"/>
      <c r="O424" s="27"/>
      <c r="P424" s="27"/>
      <c r="Q424" s="33">
        <f t="shared" si="31"/>
        <v>0</v>
      </c>
      <c r="R424" s="34">
        <f t="shared" si="30"/>
        <v>122</v>
      </c>
      <c r="S424" s="23"/>
      <c r="T424" s="27"/>
      <c r="U424" s="29"/>
      <c r="V424" s="29"/>
      <c r="W424" s="27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</row>
    <row r="425" spans="1:185" s="30" customFormat="1" ht="15.75" hidden="1" customHeight="1" x14ac:dyDescent="0.2">
      <c r="A425" s="25" t="s">
        <v>1723</v>
      </c>
      <c r="B425" s="41" t="s">
        <v>2269</v>
      </c>
      <c r="C425" s="26" t="s">
        <v>105</v>
      </c>
      <c r="D425" s="24" t="s">
        <v>1827</v>
      </c>
      <c r="E425" s="24" t="s">
        <v>2510</v>
      </c>
      <c r="F425" s="31">
        <v>37158</v>
      </c>
      <c r="G425" s="24" t="s">
        <v>381</v>
      </c>
      <c r="H425" s="24" t="s">
        <v>382</v>
      </c>
      <c r="I425" s="25">
        <v>3</v>
      </c>
      <c r="J425" s="24" t="s">
        <v>2511</v>
      </c>
      <c r="K425" s="24" t="s">
        <v>384</v>
      </c>
      <c r="L425" s="27">
        <v>999797873</v>
      </c>
      <c r="M425" s="28" t="s">
        <v>112</v>
      </c>
      <c r="N425" s="28"/>
      <c r="O425" s="27"/>
      <c r="P425" s="27"/>
      <c r="Q425" s="33">
        <f t="shared" si="31"/>
        <v>0</v>
      </c>
      <c r="R425" s="34">
        <f t="shared" si="30"/>
        <v>122</v>
      </c>
      <c r="S425" s="23"/>
      <c r="T425" s="27"/>
      <c r="U425" s="29"/>
      <c r="V425" s="29"/>
      <c r="W425" s="27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</row>
    <row r="426" spans="1:185" s="30" customFormat="1" ht="15.75" hidden="1" customHeight="1" x14ac:dyDescent="0.2">
      <c r="A426" s="25" t="s">
        <v>1723</v>
      </c>
      <c r="B426" s="41" t="s">
        <v>2269</v>
      </c>
      <c r="C426" s="26" t="s">
        <v>105</v>
      </c>
      <c r="D426" s="24" t="s">
        <v>1682</v>
      </c>
      <c r="E426" s="24" t="s">
        <v>2204</v>
      </c>
      <c r="F426" s="31"/>
      <c r="G426" s="24" t="s">
        <v>468</v>
      </c>
      <c r="H426" s="24" t="s">
        <v>122</v>
      </c>
      <c r="I426" s="25">
        <v>4</v>
      </c>
      <c r="J426" s="24" t="s">
        <v>328</v>
      </c>
      <c r="K426" s="24" t="s">
        <v>329</v>
      </c>
      <c r="L426" s="27">
        <v>999847153</v>
      </c>
      <c r="M426" s="28" t="s">
        <v>112</v>
      </c>
      <c r="N426" s="28"/>
      <c r="O426" s="27"/>
      <c r="P426" s="27"/>
      <c r="Q426" s="33">
        <f t="shared" si="31"/>
        <v>0</v>
      </c>
      <c r="R426" s="34">
        <f t="shared" si="30"/>
        <v>122</v>
      </c>
      <c r="S426" s="23"/>
      <c r="T426" s="27"/>
      <c r="U426" s="29"/>
      <c r="V426" s="29"/>
      <c r="W426" s="27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</row>
    <row r="427" spans="1:185" s="30" customFormat="1" ht="15.75" hidden="1" customHeight="1" x14ac:dyDescent="0.2">
      <c r="A427" s="25" t="s">
        <v>1723</v>
      </c>
      <c r="B427" s="41" t="s">
        <v>2269</v>
      </c>
      <c r="C427" s="26" t="s">
        <v>105</v>
      </c>
      <c r="D427" s="24" t="s">
        <v>2512</v>
      </c>
      <c r="E427" s="24" t="s">
        <v>2513</v>
      </c>
      <c r="F427" s="31"/>
      <c r="G427" s="24" t="s">
        <v>2514</v>
      </c>
      <c r="H427" s="24" t="s">
        <v>280</v>
      </c>
      <c r="I427" s="25">
        <v>6</v>
      </c>
      <c r="J427" s="24" t="s">
        <v>2515</v>
      </c>
      <c r="K427" s="24" t="s">
        <v>2516</v>
      </c>
      <c r="L427" s="27">
        <v>999711630</v>
      </c>
      <c r="M427" s="28" t="s">
        <v>112</v>
      </c>
      <c r="N427" s="28"/>
      <c r="O427" s="27"/>
      <c r="P427" s="27"/>
      <c r="Q427" s="33">
        <f t="shared" si="31"/>
        <v>0</v>
      </c>
      <c r="R427" s="34">
        <f t="shared" si="30"/>
        <v>122</v>
      </c>
      <c r="S427" s="23"/>
      <c r="T427" s="27"/>
      <c r="U427" s="29"/>
      <c r="V427" s="29"/>
      <c r="W427" s="27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</row>
    <row r="428" spans="1:185" s="30" customFormat="1" ht="15.75" hidden="1" customHeight="1" x14ac:dyDescent="0.2">
      <c r="A428" s="25" t="s">
        <v>1723</v>
      </c>
      <c r="B428" s="41" t="s">
        <v>2269</v>
      </c>
      <c r="C428" s="26" t="s">
        <v>105</v>
      </c>
      <c r="D428" s="24" t="s">
        <v>2517</v>
      </c>
      <c r="E428" s="24" t="s">
        <v>2518</v>
      </c>
      <c r="F428" s="31"/>
      <c r="G428" s="24" t="s">
        <v>2519</v>
      </c>
      <c r="H428" s="24" t="s">
        <v>606</v>
      </c>
      <c r="I428" s="25">
        <v>7</v>
      </c>
      <c r="J428" s="24" t="s">
        <v>2465</v>
      </c>
      <c r="K428" s="24" t="s">
        <v>2520</v>
      </c>
      <c r="L428" s="27">
        <v>999862325</v>
      </c>
      <c r="M428" s="28" t="s">
        <v>112</v>
      </c>
      <c r="N428" s="28"/>
      <c r="O428" s="27"/>
      <c r="P428" s="27"/>
      <c r="Q428" s="33">
        <f t="shared" si="31"/>
        <v>0</v>
      </c>
      <c r="R428" s="34">
        <f t="shared" si="30"/>
        <v>122</v>
      </c>
      <c r="S428" s="23"/>
      <c r="T428" s="27"/>
      <c r="U428" s="29"/>
      <c r="V428" s="29"/>
      <c r="W428" s="27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</row>
    <row r="429" spans="1:185" s="30" customFormat="1" ht="15.75" hidden="1" customHeight="1" x14ac:dyDescent="0.2">
      <c r="A429" s="25" t="s">
        <v>1723</v>
      </c>
      <c r="B429" s="41" t="s">
        <v>2269</v>
      </c>
      <c r="C429" s="26" t="s">
        <v>105</v>
      </c>
      <c r="D429" s="24" t="s">
        <v>1836</v>
      </c>
      <c r="E429" s="24" t="s">
        <v>2521</v>
      </c>
      <c r="F429" s="31">
        <v>37533</v>
      </c>
      <c r="G429" s="24" t="s">
        <v>161</v>
      </c>
      <c r="H429" s="24" t="s">
        <v>109</v>
      </c>
      <c r="I429" s="25">
        <v>6</v>
      </c>
      <c r="J429" s="24" t="s">
        <v>435</v>
      </c>
      <c r="K429" s="24" t="s">
        <v>2522</v>
      </c>
      <c r="L429" s="27">
        <v>999863483</v>
      </c>
      <c r="M429" s="28" t="s">
        <v>112</v>
      </c>
      <c r="N429" s="28"/>
      <c r="O429" s="27"/>
      <c r="P429" s="27"/>
      <c r="Q429" s="33">
        <f t="shared" si="31"/>
        <v>0</v>
      </c>
      <c r="R429" s="34">
        <f t="shared" si="30"/>
        <v>122</v>
      </c>
      <c r="S429" s="23"/>
      <c r="T429" s="27"/>
      <c r="U429" s="29"/>
      <c r="V429" s="29"/>
      <c r="W429" s="27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</row>
    <row r="430" spans="1:185" s="30" customFormat="1" ht="15.75" hidden="1" customHeight="1" x14ac:dyDescent="0.2">
      <c r="A430" s="25" t="s">
        <v>1723</v>
      </c>
      <c r="B430" s="41" t="s">
        <v>2269</v>
      </c>
      <c r="C430" s="26" t="s">
        <v>105</v>
      </c>
      <c r="D430" s="24" t="s">
        <v>2219</v>
      </c>
      <c r="E430" s="24" t="s">
        <v>2220</v>
      </c>
      <c r="F430" s="31">
        <v>37536</v>
      </c>
      <c r="G430" s="24" t="s">
        <v>2221</v>
      </c>
      <c r="H430" s="24" t="s">
        <v>116</v>
      </c>
      <c r="I430" s="25">
        <v>2</v>
      </c>
      <c r="J430" s="24" t="s">
        <v>1919</v>
      </c>
      <c r="K430" s="24" t="s">
        <v>2222</v>
      </c>
      <c r="L430" s="27">
        <v>999827117</v>
      </c>
      <c r="M430" s="28" t="s">
        <v>112</v>
      </c>
      <c r="N430" s="28"/>
      <c r="O430" s="27"/>
      <c r="P430" s="27"/>
      <c r="Q430" s="33">
        <f t="shared" ref="Q430:Q452" si="32">SUM(T430:EE430)</f>
        <v>0</v>
      </c>
      <c r="R430" s="34">
        <f t="shared" si="30"/>
        <v>122</v>
      </c>
      <c r="S430" s="23"/>
      <c r="T430" s="27"/>
      <c r="U430" s="29"/>
      <c r="V430" s="29"/>
      <c r="W430" s="27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</row>
    <row r="431" spans="1:185" s="30" customFormat="1" ht="15.75" hidden="1" customHeight="1" x14ac:dyDescent="0.2">
      <c r="A431" s="25" t="s">
        <v>1723</v>
      </c>
      <c r="B431" s="41" t="s">
        <v>2269</v>
      </c>
      <c r="C431" s="26" t="s">
        <v>105</v>
      </c>
      <c r="D431" s="24" t="s">
        <v>1791</v>
      </c>
      <c r="E431" s="24" t="s">
        <v>2523</v>
      </c>
      <c r="F431" s="31"/>
      <c r="G431" s="24" t="s">
        <v>2524</v>
      </c>
      <c r="H431" s="24" t="s">
        <v>1419</v>
      </c>
      <c r="I431" s="25">
        <v>5</v>
      </c>
      <c r="J431" s="24" t="s">
        <v>1123</v>
      </c>
      <c r="K431" s="24" t="s">
        <v>2525</v>
      </c>
      <c r="L431" s="27">
        <v>999901561</v>
      </c>
      <c r="M431" s="28" t="s">
        <v>112</v>
      </c>
      <c r="N431" s="28"/>
      <c r="O431" s="27"/>
      <c r="P431" s="27"/>
      <c r="Q431" s="33">
        <f t="shared" si="32"/>
        <v>0</v>
      </c>
      <c r="R431" s="34">
        <f t="shared" si="30"/>
        <v>122</v>
      </c>
      <c r="S431" s="23"/>
      <c r="T431" s="27"/>
      <c r="U431" s="29"/>
      <c r="V431" s="29"/>
      <c r="W431" s="27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</row>
    <row r="432" spans="1:185" s="30" customFormat="1" ht="15.75" hidden="1" customHeight="1" x14ac:dyDescent="0.2">
      <c r="A432" s="25" t="s">
        <v>1723</v>
      </c>
      <c r="B432" s="41" t="s">
        <v>2269</v>
      </c>
      <c r="C432" s="26" t="s">
        <v>105</v>
      </c>
      <c r="D432" s="24" t="s">
        <v>2229</v>
      </c>
      <c r="E432" s="24" t="s">
        <v>1737</v>
      </c>
      <c r="F432" s="31">
        <v>37188</v>
      </c>
      <c r="G432" s="24" t="s">
        <v>888</v>
      </c>
      <c r="H432" s="24" t="s">
        <v>291</v>
      </c>
      <c r="I432" s="25">
        <v>7</v>
      </c>
      <c r="J432" s="24" t="s">
        <v>292</v>
      </c>
      <c r="K432" s="24" t="s">
        <v>293</v>
      </c>
      <c r="L432" s="27">
        <v>999864952</v>
      </c>
      <c r="M432" s="28" t="s">
        <v>112</v>
      </c>
      <c r="N432" s="28"/>
      <c r="O432" s="27"/>
      <c r="P432" s="27"/>
      <c r="Q432" s="33">
        <f t="shared" si="32"/>
        <v>0</v>
      </c>
      <c r="R432" s="34">
        <f t="shared" si="30"/>
        <v>122</v>
      </c>
      <c r="S432" s="23"/>
      <c r="T432" s="27"/>
      <c r="U432" s="29"/>
      <c r="V432" s="29"/>
      <c r="W432" s="27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</row>
    <row r="433" spans="1:185" s="30" customFormat="1" ht="15.75" hidden="1" customHeight="1" x14ac:dyDescent="0.2">
      <c r="A433" s="25" t="s">
        <v>1723</v>
      </c>
      <c r="B433" s="41" t="s">
        <v>2269</v>
      </c>
      <c r="C433" s="26" t="s">
        <v>105</v>
      </c>
      <c r="D433" s="24" t="s">
        <v>1725</v>
      </c>
      <c r="E433" s="24" t="s">
        <v>2526</v>
      </c>
      <c r="F433" s="31"/>
      <c r="G433" s="24" t="s">
        <v>586</v>
      </c>
      <c r="H433" s="24" t="s">
        <v>116</v>
      </c>
      <c r="I433" s="25">
        <v>2</v>
      </c>
      <c r="J433" s="24" t="s">
        <v>128</v>
      </c>
      <c r="K433" s="24" t="s">
        <v>129</v>
      </c>
      <c r="L433" s="27">
        <v>999743612</v>
      </c>
      <c r="M433" s="28" t="s">
        <v>112</v>
      </c>
      <c r="N433" s="28"/>
      <c r="O433" s="27"/>
      <c r="P433" s="27"/>
      <c r="Q433" s="33">
        <f t="shared" si="32"/>
        <v>0</v>
      </c>
      <c r="R433" s="34">
        <f t="shared" si="30"/>
        <v>122</v>
      </c>
      <c r="S433" s="23"/>
      <c r="T433" s="27"/>
      <c r="U433" s="29"/>
      <c r="V433" s="29"/>
      <c r="W433" s="27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</row>
    <row r="434" spans="1:185" s="30" customFormat="1" ht="15.75" hidden="1" customHeight="1" x14ac:dyDescent="0.2">
      <c r="A434" s="25" t="s">
        <v>1723</v>
      </c>
      <c r="B434" s="41" t="s">
        <v>2269</v>
      </c>
      <c r="C434" s="26" t="s">
        <v>105</v>
      </c>
      <c r="D434" s="24" t="s">
        <v>2454</v>
      </c>
      <c r="E434" s="24" t="s">
        <v>2527</v>
      </c>
      <c r="F434" s="31">
        <v>37524</v>
      </c>
      <c r="G434" s="24" t="s">
        <v>403</v>
      </c>
      <c r="H434" s="24" t="s">
        <v>116</v>
      </c>
      <c r="I434" s="25">
        <v>2</v>
      </c>
      <c r="J434" s="24" t="s">
        <v>404</v>
      </c>
      <c r="K434" s="24" t="s">
        <v>405</v>
      </c>
      <c r="L434" s="27">
        <v>999899748</v>
      </c>
      <c r="M434" s="28" t="s">
        <v>112</v>
      </c>
      <c r="N434" s="28"/>
      <c r="O434" s="27"/>
      <c r="P434" s="27"/>
      <c r="Q434" s="33">
        <f t="shared" si="32"/>
        <v>0</v>
      </c>
      <c r="R434" s="34">
        <f t="shared" si="30"/>
        <v>122</v>
      </c>
      <c r="S434" s="23"/>
      <c r="T434" s="27"/>
      <c r="U434" s="29"/>
      <c r="V434" s="29"/>
      <c r="W434" s="27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</row>
    <row r="435" spans="1:185" s="30" customFormat="1" ht="15.75" hidden="1" customHeight="1" x14ac:dyDescent="0.2">
      <c r="A435" s="25" t="s">
        <v>1723</v>
      </c>
      <c r="B435" s="41" t="s">
        <v>2269</v>
      </c>
      <c r="C435" s="26" t="s">
        <v>105</v>
      </c>
      <c r="D435" s="24" t="s">
        <v>2528</v>
      </c>
      <c r="E435" s="24" t="s">
        <v>2529</v>
      </c>
      <c r="F435" s="31">
        <v>37178</v>
      </c>
      <c r="G435" s="24" t="s">
        <v>2530</v>
      </c>
      <c r="H435" s="24" t="s">
        <v>169</v>
      </c>
      <c r="I435" s="25">
        <v>2</v>
      </c>
      <c r="J435" s="24" t="s">
        <v>598</v>
      </c>
      <c r="K435" s="24" t="s">
        <v>599</v>
      </c>
      <c r="L435" s="27">
        <v>999876676</v>
      </c>
      <c r="M435" s="28" t="s">
        <v>112</v>
      </c>
      <c r="N435" s="28"/>
      <c r="O435" s="27"/>
      <c r="P435" s="27"/>
      <c r="Q435" s="33">
        <f t="shared" si="32"/>
        <v>0</v>
      </c>
      <c r="R435" s="34">
        <f t="shared" si="30"/>
        <v>122</v>
      </c>
      <c r="S435" s="23"/>
      <c r="T435" s="27"/>
      <c r="U435" s="29"/>
      <c r="V435" s="29"/>
      <c r="W435" s="27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</row>
    <row r="436" spans="1:185" s="30" customFormat="1" ht="15.75" hidden="1" customHeight="1" x14ac:dyDescent="0.2">
      <c r="A436" s="25" t="s">
        <v>1723</v>
      </c>
      <c r="B436" s="41" t="s">
        <v>2269</v>
      </c>
      <c r="C436" s="26" t="s">
        <v>105</v>
      </c>
      <c r="D436" s="24" t="s">
        <v>2531</v>
      </c>
      <c r="E436" s="24" t="s">
        <v>2532</v>
      </c>
      <c r="F436" s="31"/>
      <c r="G436" s="24" t="s">
        <v>161</v>
      </c>
      <c r="H436" s="24" t="s">
        <v>109</v>
      </c>
      <c r="I436" s="25">
        <v>6</v>
      </c>
      <c r="J436" s="24" t="s">
        <v>162</v>
      </c>
      <c r="K436" s="24" t="s">
        <v>163</v>
      </c>
      <c r="L436" s="27">
        <v>999742443</v>
      </c>
      <c r="M436" s="28" t="s">
        <v>112</v>
      </c>
      <c r="N436" s="28"/>
      <c r="O436" s="27"/>
      <c r="P436" s="27"/>
      <c r="Q436" s="33">
        <f t="shared" si="32"/>
        <v>0</v>
      </c>
      <c r="R436" s="34">
        <f t="shared" si="30"/>
        <v>122</v>
      </c>
      <c r="S436" s="23"/>
      <c r="T436" s="27"/>
      <c r="U436" s="29"/>
      <c r="V436" s="29"/>
      <c r="W436" s="27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</row>
    <row r="437" spans="1:185" s="30" customFormat="1" ht="15.75" hidden="1" customHeight="1" x14ac:dyDescent="0.2">
      <c r="A437" s="25" t="s">
        <v>1723</v>
      </c>
      <c r="B437" s="41" t="s">
        <v>2269</v>
      </c>
      <c r="C437" s="26" t="s">
        <v>105</v>
      </c>
      <c r="D437" s="24" t="s">
        <v>1827</v>
      </c>
      <c r="E437" s="24" t="s">
        <v>2234</v>
      </c>
      <c r="F437" s="31"/>
      <c r="G437" s="24" t="s">
        <v>2235</v>
      </c>
      <c r="H437" s="24" t="s">
        <v>606</v>
      </c>
      <c r="I437" s="25">
        <v>7</v>
      </c>
      <c r="J437" s="24" t="s">
        <v>1874</v>
      </c>
      <c r="K437" s="24" t="s">
        <v>1875</v>
      </c>
      <c r="L437" s="27">
        <v>999821081</v>
      </c>
      <c r="M437" s="28" t="s">
        <v>112</v>
      </c>
      <c r="N437" s="28"/>
      <c r="O437" s="27"/>
      <c r="P437" s="27"/>
      <c r="Q437" s="33">
        <f t="shared" si="32"/>
        <v>0</v>
      </c>
      <c r="R437" s="34">
        <f t="shared" si="30"/>
        <v>122</v>
      </c>
      <c r="S437" s="23"/>
      <c r="T437" s="27"/>
      <c r="U437" s="29"/>
      <c r="V437" s="29"/>
      <c r="W437" s="27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</row>
    <row r="438" spans="1:185" s="30" customFormat="1" ht="15.75" hidden="1" customHeight="1" x14ac:dyDescent="0.2">
      <c r="A438" s="25" t="s">
        <v>1723</v>
      </c>
      <c r="B438" s="41" t="s">
        <v>2269</v>
      </c>
      <c r="C438" s="26" t="s">
        <v>105</v>
      </c>
      <c r="D438" s="24" t="s">
        <v>2409</v>
      </c>
      <c r="E438" s="24" t="s">
        <v>2533</v>
      </c>
      <c r="F438" s="31"/>
      <c r="G438" s="24" t="s">
        <v>2534</v>
      </c>
      <c r="H438" s="24" t="s">
        <v>116</v>
      </c>
      <c r="I438" s="25">
        <v>2</v>
      </c>
      <c r="J438" s="24" t="s">
        <v>1639</v>
      </c>
      <c r="K438" s="24" t="s">
        <v>1640</v>
      </c>
      <c r="L438" s="27">
        <v>999725419</v>
      </c>
      <c r="M438" s="28" t="s">
        <v>112</v>
      </c>
      <c r="N438" s="28"/>
      <c r="O438" s="27"/>
      <c r="P438" s="27"/>
      <c r="Q438" s="33">
        <f t="shared" si="32"/>
        <v>0</v>
      </c>
      <c r="R438" s="34">
        <f t="shared" si="30"/>
        <v>122</v>
      </c>
      <c r="S438" s="23"/>
      <c r="T438" s="27"/>
      <c r="U438" s="29"/>
      <c r="V438" s="29"/>
      <c r="W438" s="27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</row>
    <row r="439" spans="1:185" s="30" customFormat="1" ht="15.75" hidden="1" customHeight="1" x14ac:dyDescent="0.2">
      <c r="A439" s="25" t="s">
        <v>1723</v>
      </c>
      <c r="B439" s="41" t="s">
        <v>2269</v>
      </c>
      <c r="C439" s="26" t="s">
        <v>105</v>
      </c>
      <c r="D439" s="24" t="s">
        <v>2535</v>
      </c>
      <c r="E439" s="24" t="s">
        <v>2536</v>
      </c>
      <c r="F439" s="31">
        <v>37200</v>
      </c>
      <c r="G439" s="24" t="s">
        <v>744</v>
      </c>
      <c r="H439" s="24" t="s">
        <v>1482</v>
      </c>
      <c r="I439" s="25">
        <v>5</v>
      </c>
      <c r="J439" s="24" t="s">
        <v>2119</v>
      </c>
      <c r="K439" s="24" t="s">
        <v>2120</v>
      </c>
      <c r="L439" s="27">
        <v>999744516</v>
      </c>
      <c r="M439" s="28" t="s">
        <v>112</v>
      </c>
      <c r="N439" s="28"/>
      <c r="O439" s="27"/>
      <c r="P439" s="27"/>
      <c r="Q439" s="33">
        <f t="shared" si="32"/>
        <v>0</v>
      </c>
      <c r="R439" s="34">
        <f t="shared" si="30"/>
        <v>122</v>
      </c>
      <c r="S439" s="23"/>
      <c r="T439" s="27"/>
      <c r="U439" s="29"/>
      <c r="V439" s="29"/>
      <c r="W439" s="27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</row>
    <row r="440" spans="1:185" s="30" customFormat="1" ht="15.75" hidden="1" customHeight="1" x14ac:dyDescent="0.2">
      <c r="A440" s="25" t="s">
        <v>1723</v>
      </c>
      <c r="B440" s="41" t="s">
        <v>2269</v>
      </c>
      <c r="C440" s="26" t="s">
        <v>105</v>
      </c>
      <c r="D440" s="24" t="s">
        <v>2236</v>
      </c>
      <c r="E440" s="24" t="s">
        <v>2237</v>
      </c>
      <c r="F440" s="31"/>
      <c r="G440" s="24" t="s">
        <v>2238</v>
      </c>
      <c r="H440" s="24" t="s">
        <v>200</v>
      </c>
      <c r="I440" s="25">
        <v>8</v>
      </c>
      <c r="J440" s="24" t="s">
        <v>2239</v>
      </c>
      <c r="K440" s="24" t="s">
        <v>2240</v>
      </c>
      <c r="L440" s="27">
        <v>999893395</v>
      </c>
      <c r="M440" s="28" t="s">
        <v>112</v>
      </c>
      <c r="N440" s="28"/>
      <c r="O440" s="27"/>
      <c r="P440" s="27"/>
      <c r="Q440" s="33">
        <f t="shared" si="32"/>
        <v>0</v>
      </c>
      <c r="R440" s="34">
        <f t="shared" si="30"/>
        <v>122</v>
      </c>
      <c r="S440" s="23"/>
      <c r="T440" s="27"/>
      <c r="U440" s="29"/>
      <c r="V440" s="29"/>
      <c r="W440" s="27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</row>
    <row r="441" spans="1:185" s="30" customFormat="1" ht="15.75" hidden="1" customHeight="1" x14ac:dyDescent="0.2">
      <c r="A441" s="25" t="s">
        <v>1723</v>
      </c>
      <c r="B441" s="41" t="s">
        <v>2269</v>
      </c>
      <c r="C441" s="26" t="s">
        <v>105</v>
      </c>
      <c r="D441" s="24" t="s">
        <v>1725</v>
      </c>
      <c r="E441" s="24" t="s">
        <v>2237</v>
      </c>
      <c r="F441" s="31"/>
      <c r="G441" s="24" t="s">
        <v>2238</v>
      </c>
      <c r="H441" s="24" t="s">
        <v>200</v>
      </c>
      <c r="I441" s="25">
        <v>8</v>
      </c>
      <c r="J441" s="24" t="s">
        <v>2239</v>
      </c>
      <c r="K441" s="24" t="s">
        <v>2240</v>
      </c>
      <c r="L441" s="27">
        <v>999717191</v>
      </c>
      <c r="M441" s="28" t="s">
        <v>112</v>
      </c>
      <c r="N441" s="28"/>
      <c r="O441" s="27"/>
      <c r="P441" s="27"/>
      <c r="Q441" s="33">
        <f t="shared" si="32"/>
        <v>0</v>
      </c>
      <c r="R441" s="34">
        <f t="shared" si="30"/>
        <v>122</v>
      </c>
      <c r="S441" s="23"/>
      <c r="T441" s="27"/>
      <c r="U441" s="29"/>
      <c r="V441" s="29"/>
      <c r="W441" s="27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</row>
    <row r="442" spans="1:185" s="30" customFormat="1" ht="15.75" hidden="1" customHeight="1" x14ac:dyDescent="0.2">
      <c r="A442" s="25" t="s">
        <v>1723</v>
      </c>
      <c r="B442" s="41" t="s">
        <v>2269</v>
      </c>
      <c r="C442" s="26" t="s">
        <v>105</v>
      </c>
      <c r="D442" s="24" t="s">
        <v>2425</v>
      </c>
      <c r="E442" s="24" t="s">
        <v>2537</v>
      </c>
      <c r="F442" s="31">
        <v>37202</v>
      </c>
      <c r="G442" s="24" t="s">
        <v>1458</v>
      </c>
      <c r="H442" s="24" t="s">
        <v>1459</v>
      </c>
      <c r="I442" s="25">
        <v>1</v>
      </c>
      <c r="J442" s="24" t="s">
        <v>1460</v>
      </c>
      <c r="K442" s="24" t="s">
        <v>1461</v>
      </c>
      <c r="L442" s="27">
        <v>999742973</v>
      </c>
      <c r="M442" s="28" t="s">
        <v>112</v>
      </c>
      <c r="N442" s="28"/>
      <c r="O442" s="27"/>
      <c r="P442" s="27"/>
      <c r="Q442" s="33">
        <f t="shared" si="32"/>
        <v>0</v>
      </c>
      <c r="R442" s="34">
        <f t="shared" ref="R442:R452" si="33">RANK(Q442,$Q$247:$Q$452)</f>
        <v>122</v>
      </c>
      <c r="S442" s="23"/>
      <c r="T442" s="27"/>
      <c r="U442" s="29"/>
      <c r="V442" s="29"/>
      <c r="W442" s="27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</row>
    <row r="443" spans="1:185" s="30" customFormat="1" ht="15.75" hidden="1" customHeight="1" x14ac:dyDescent="0.2">
      <c r="A443" s="25" t="s">
        <v>1723</v>
      </c>
      <c r="B443" s="41" t="s">
        <v>2269</v>
      </c>
      <c r="C443" s="26" t="s">
        <v>105</v>
      </c>
      <c r="D443" s="24" t="s">
        <v>482</v>
      </c>
      <c r="E443" s="24" t="s">
        <v>2538</v>
      </c>
      <c r="F443" s="31"/>
      <c r="G443" s="24" t="s">
        <v>1089</v>
      </c>
      <c r="H443" s="24" t="s">
        <v>116</v>
      </c>
      <c r="I443" s="25">
        <v>2</v>
      </c>
      <c r="J443" s="24" t="s">
        <v>395</v>
      </c>
      <c r="K443" s="24" t="s">
        <v>2539</v>
      </c>
      <c r="L443" s="27">
        <v>999874738</v>
      </c>
      <c r="M443" s="28" t="s">
        <v>112</v>
      </c>
      <c r="N443" s="28"/>
      <c r="O443" s="27"/>
      <c r="P443" s="27"/>
      <c r="Q443" s="33">
        <f t="shared" si="32"/>
        <v>0</v>
      </c>
      <c r="R443" s="34">
        <f t="shared" si="33"/>
        <v>122</v>
      </c>
      <c r="S443" s="23"/>
      <c r="T443" s="27"/>
      <c r="U443" s="29"/>
      <c r="V443" s="29"/>
      <c r="W443" s="27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</row>
    <row r="444" spans="1:185" s="30" customFormat="1" ht="15.75" hidden="1" customHeight="1" x14ac:dyDescent="0.2">
      <c r="A444" s="25" t="s">
        <v>1723</v>
      </c>
      <c r="B444" s="41" t="s">
        <v>2269</v>
      </c>
      <c r="C444" s="26" t="s">
        <v>105</v>
      </c>
      <c r="D444" s="24" t="s">
        <v>2540</v>
      </c>
      <c r="E444" s="24" t="s">
        <v>2538</v>
      </c>
      <c r="F444" s="31">
        <v>37341</v>
      </c>
      <c r="G444" s="24" t="s">
        <v>2541</v>
      </c>
      <c r="H444" s="24" t="s">
        <v>200</v>
      </c>
      <c r="I444" s="25">
        <v>8</v>
      </c>
      <c r="J444" s="24" t="s">
        <v>222</v>
      </c>
      <c r="K444" s="24" t="s">
        <v>502</v>
      </c>
      <c r="L444" s="27">
        <v>999860886</v>
      </c>
      <c r="M444" s="28" t="s">
        <v>112</v>
      </c>
      <c r="N444" s="28"/>
      <c r="O444" s="27"/>
      <c r="P444" s="27"/>
      <c r="Q444" s="33">
        <f t="shared" si="32"/>
        <v>0</v>
      </c>
      <c r="R444" s="34">
        <f t="shared" si="33"/>
        <v>122</v>
      </c>
      <c r="S444" s="23"/>
      <c r="T444" s="27"/>
      <c r="U444" s="29"/>
      <c r="V444" s="29"/>
      <c r="W444" s="27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</row>
    <row r="445" spans="1:185" s="30" customFormat="1" ht="15.75" hidden="1" customHeight="1" x14ac:dyDescent="0.2">
      <c r="A445" s="25" t="s">
        <v>1723</v>
      </c>
      <c r="B445" s="41" t="s">
        <v>2269</v>
      </c>
      <c r="C445" s="26" t="s">
        <v>105</v>
      </c>
      <c r="D445" s="24" t="s">
        <v>1761</v>
      </c>
      <c r="E445" s="24" t="s">
        <v>1762</v>
      </c>
      <c r="F445" s="31">
        <v>37124</v>
      </c>
      <c r="G445" s="24" t="s">
        <v>1516</v>
      </c>
      <c r="H445" s="24" t="s">
        <v>139</v>
      </c>
      <c r="I445" s="25">
        <v>8</v>
      </c>
      <c r="J445" s="24" t="s">
        <v>1517</v>
      </c>
      <c r="K445" s="24" t="s">
        <v>1518</v>
      </c>
      <c r="L445" s="27">
        <v>999797797</v>
      </c>
      <c r="M445" s="28" t="s">
        <v>112</v>
      </c>
      <c r="N445" s="28"/>
      <c r="O445" s="27"/>
      <c r="P445" s="27"/>
      <c r="Q445" s="33">
        <f t="shared" si="32"/>
        <v>0</v>
      </c>
      <c r="R445" s="34">
        <f t="shared" si="33"/>
        <v>122</v>
      </c>
      <c r="S445" s="23"/>
      <c r="T445" s="27"/>
      <c r="U445" s="29"/>
      <c r="V445" s="29"/>
      <c r="W445" s="27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</row>
    <row r="446" spans="1:185" s="30" customFormat="1" ht="15.75" hidden="1" customHeight="1" x14ac:dyDescent="0.2">
      <c r="A446" s="25" t="s">
        <v>1723</v>
      </c>
      <c r="B446" s="41" t="s">
        <v>2269</v>
      </c>
      <c r="C446" s="26" t="s">
        <v>105</v>
      </c>
      <c r="D446" s="24" t="s">
        <v>2251</v>
      </c>
      <c r="E446" s="24" t="s">
        <v>2252</v>
      </c>
      <c r="F446" s="31">
        <v>37144</v>
      </c>
      <c r="G446" s="24" t="s">
        <v>2253</v>
      </c>
      <c r="H446" s="24" t="s">
        <v>200</v>
      </c>
      <c r="I446" s="25">
        <v>8</v>
      </c>
      <c r="J446" s="24" t="s">
        <v>2239</v>
      </c>
      <c r="K446" s="24" t="s">
        <v>2240</v>
      </c>
      <c r="L446" s="27">
        <v>999860389</v>
      </c>
      <c r="M446" s="28" t="s">
        <v>112</v>
      </c>
      <c r="N446" s="28"/>
      <c r="O446" s="27"/>
      <c r="P446" s="27"/>
      <c r="Q446" s="33">
        <f t="shared" si="32"/>
        <v>0</v>
      </c>
      <c r="R446" s="34">
        <f t="shared" si="33"/>
        <v>122</v>
      </c>
      <c r="S446" s="23"/>
      <c r="T446" s="27"/>
      <c r="U446" s="29"/>
      <c r="V446" s="29"/>
      <c r="W446" s="27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</row>
    <row r="447" spans="1:185" s="30" customFormat="1" ht="15.75" hidden="1" customHeight="1" x14ac:dyDescent="0.2">
      <c r="A447" s="25" t="s">
        <v>1723</v>
      </c>
      <c r="B447" s="41" t="s">
        <v>2269</v>
      </c>
      <c r="C447" s="26" t="s">
        <v>105</v>
      </c>
      <c r="D447" s="24" t="s">
        <v>2542</v>
      </c>
      <c r="E447" s="24" t="s">
        <v>875</v>
      </c>
      <c r="F447" s="31">
        <v>37478</v>
      </c>
      <c r="G447" s="24" t="s">
        <v>876</v>
      </c>
      <c r="H447" s="24" t="s">
        <v>116</v>
      </c>
      <c r="I447" s="25">
        <v>2</v>
      </c>
      <c r="J447" s="24" t="s">
        <v>877</v>
      </c>
      <c r="K447" s="24" t="s">
        <v>878</v>
      </c>
      <c r="L447" s="27">
        <v>999781091</v>
      </c>
      <c r="M447" s="28" t="s">
        <v>112</v>
      </c>
      <c r="N447" s="28"/>
      <c r="O447" s="27"/>
      <c r="P447" s="27"/>
      <c r="Q447" s="33">
        <f t="shared" si="32"/>
        <v>0</v>
      </c>
      <c r="R447" s="34">
        <f t="shared" si="33"/>
        <v>122</v>
      </c>
      <c r="S447" s="23"/>
      <c r="T447" s="27"/>
      <c r="U447" s="29"/>
      <c r="V447" s="29"/>
      <c r="W447" s="27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</row>
    <row r="448" spans="1:185" s="30" customFormat="1" ht="15.75" hidden="1" customHeight="1" x14ac:dyDescent="0.2">
      <c r="A448" s="25" t="s">
        <v>1723</v>
      </c>
      <c r="B448" s="41" t="s">
        <v>2269</v>
      </c>
      <c r="C448" s="26" t="s">
        <v>105</v>
      </c>
      <c r="D448" s="24" t="s">
        <v>2447</v>
      </c>
      <c r="E448" s="24" t="s">
        <v>1196</v>
      </c>
      <c r="F448" s="31"/>
      <c r="G448" s="24" t="s">
        <v>848</v>
      </c>
      <c r="H448" s="24" t="s">
        <v>258</v>
      </c>
      <c r="I448" s="25">
        <v>5</v>
      </c>
      <c r="J448" s="24" t="s">
        <v>1915</v>
      </c>
      <c r="K448" s="24" t="s">
        <v>1916</v>
      </c>
      <c r="L448" s="27">
        <v>999723259</v>
      </c>
      <c r="M448" s="28" t="s">
        <v>112</v>
      </c>
      <c r="N448" s="28"/>
      <c r="O448" s="27"/>
      <c r="P448" s="27"/>
      <c r="Q448" s="33">
        <f t="shared" si="32"/>
        <v>0</v>
      </c>
      <c r="R448" s="34">
        <f t="shared" si="33"/>
        <v>122</v>
      </c>
      <c r="S448" s="23"/>
      <c r="T448" s="27"/>
      <c r="U448" s="29"/>
      <c r="V448" s="29"/>
      <c r="W448" s="27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</row>
    <row r="449" spans="1:185" s="30" customFormat="1" ht="15.75" hidden="1" customHeight="1" x14ac:dyDescent="0.2">
      <c r="A449" s="25" t="s">
        <v>1723</v>
      </c>
      <c r="B449" s="41" t="s">
        <v>2269</v>
      </c>
      <c r="C449" s="26" t="s">
        <v>105</v>
      </c>
      <c r="D449" s="24" t="s">
        <v>2543</v>
      </c>
      <c r="E449" s="24" t="s">
        <v>2544</v>
      </c>
      <c r="F449" s="31"/>
      <c r="G449" s="24" t="s">
        <v>2545</v>
      </c>
      <c r="H449" s="24" t="s">
        <v>316</v>
      </c>
      <c r="I449" s="25">
        <v>7</v>
      </c>
      <c r="J449" s="24" t="s">
        <v>2295</v>
      </c>
      <c r="K449" s="24"/>
      <c r="L449" s="27">
        <v>999881488</v>
      </c>
      <c r="M449" s="28" t="s">
        <v>112</v>
      </c>
      <c r="N449" s="28"/>
      <c r="O449" s="27"/>
      <c r="P449" s="27"/>
      <c r="Q449" s="33">
        <f t="shared" si="32"/>
        <v>0</v>
      </c>
      <c r="R449" s="34">
        <f t="shared" si="33"/>
        <v>122</v>
      </c>
      <c r="S449" s="23"/>
      <c r="T449" s="27"/>
      <c r="U449" s="29"/>
      <c r="V449" s="29"/>
      <c r="W449" s="27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</row>
    <row r="450" spans="1:185" s="30" customFormat="1" ht="15.75" hidden="1" customHeight="1" x14ac:dyDescent="0.2">
      <c r="A450" s="25" t="s">
        <v>1723</v>
      </c>
      <c r="B450" s="41" t="s">
        <v>2269</v>
      </c>
      <c r="C450" s="26" t="s">
        <v>105</v>
      </c>
      <c r="D450" s="24" t="s">
        <v>1970</v>
      </c>
      <c r="E450" s="24" t="s">
        <v>541</v>
      </c>
      <c r="F450" s="31"/>
      <c r="G450" s="24" t="s">
        <v>542</v>
      </c>
      <c r="H450" s="24" t="s">
        <v>133</v>
      </c>
      <c r="I450" s="25">
        <v>1</v>
      </c>
      <c r="J450" s="24" t="s">
        <v>543</v>
      </c>
      <c r="K450" s="24" t="s">
        <v>135</v>
      </c>
      <c r="L450" s="27">
        <v>999737015</v>
      </c>
      <c r="M450" s="28" t="s">
        <v>112</v>
      </c>
      <c r="N450" s="28"/>
      <c r="O450" s="27"/>
      <c r="P450" s="27"/>
      <c r="Q450" s="33">
        <f t="shared" si="32"/>
        <v>0</v>
      </c>
      <c r="R450" s="34">
        <f t="shared" si="33"/>
        <v>122</v>
      </c>
      <c r="S450" s="23"/>
      <c r="T450" s="27"/>
      <c r="U450" s="29"/>
      <c r="V450" s="29"/>
      <c r="W450" s="27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</row>
    <row r="451" spans="1:185" s="30" customFormat="1" ht="15.75" hidden="1" customHeight="1" x14ac:dyDescent="0.2">
      <c r="A451" s="25" t="s">
        <v>1723</v>
      </c>
      <c r="B451" s="41" t="s">
        <v>2269</v>
      </c>
      <c r="C451" s="26" t="s">
        <v>105</v>
      </c>
      <c r="D451" s="24" t="s">
        <v>1903</v>
      </c>
      <c r="E451" s="24" t="s">
        <v>545</v>
      </c>
      <c r="F451" s="31">
        <v>37093</v>
      </c>
      <c r="G451" s="24" t="s">
        <v>2142</v>
      </c>
      <c r="H451" s="24" t="s">
        <v>139</v>
      </c>
      <c r="I451" s="25">
        <v>8</v>
      </c>
      <c r="J451" s="24" t="s">
        <v>901</v>
      </c>
      <c r="K451" s="24" t="s">
        <v>1472</v>
      </c>
      <c r="L451" s="27">
        <v>999881927</v>
      </c>
      <c r="M451" s="28" t="s">
        <v>112</v>
      </c>
      <c r="N451" s="28"/>
      <c r="O451" s="27"/>
      <c r="P451" s="27"/>
      <c r="Q451" s="33">
        <f t="shared" si="32"/>
        <v>0</v>
      </c>
      <c r="R451" s="34">
        <f t="shared" si="33"/>
        <v>122</v>
      </c>
      <c r="S451" s="23"/>
      <c r="T451" s="27"/>
      <c r="U451" s="29"/>
      <c r="V451" s="29"/>
      <c r="W451" s="27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</row>
    <row r="452" spans="1:185" s="30" customFormat="1" ht="15.75" hidden="1" customHeight="1" x14ac:dyDescent="0.2">
      <c r="A452" s="25" t="s">
        <v>1723</v>
      </c>
      <c r="B452" s="41" t="s">
        <v>2269</v>
      </c>
      <c r="C452" s="26" t="s">
        <v>105</v>
      </c>
      <c r="D452" s="24" t="s">
        <v>212</v>
      </c>
      <c r="E452" s="24" t="s">
        <v>655</v>
      </c>
      <c r="F452" s="31"/>
      <c r="G452" s="24" t="s">
        <v>2546</v>
      </c>
      <c r="H452" s="24" t="s">
        <v>606</v>
      </c>
      <c r="I452" s="25">
        <v>7</v>
      </c>
      <c r="J452" s="24" t="s">
        <v>2465</v>
      </c>
      <c r="K452" s="24" t="s">
        <v>2520</v>
      </c>
      <c r="L452" s="27">
        <v>999845604</v>
      </c>
      <c r="M452" s="28" t="s">
        <v>112</v>
      </c>
      <c r="N452" s="28"/>
      <c r="O452" s="27"/>
      <c r="P452" s="27"/>
      <c r="Q452" s="33">
        <f t="shared" si="32"/>
        <v>0</v>
      </c>
      <c r="R452" s="34">
        <f t="shared" si="33"/>
        <v>122</v>
      </c>
      <c r="S452" s="23"/>
      <c r="T452" s="27"/>
      <c r="U452" s="29"/>
      <c r="V452" s="29"/>
      <c r="W452" s="27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</row>
    <row r="453" spans="1:185" s="30" customFormat="1" ht="15.75" customHeight="1" x14ac:dyDescent="0.2">
      <c r="Q453" s="33"/>
      <c r="R453" s="34"/>
      <c r="S453" s="23"/>
      <c r="T453" s="27"/>
      <c r="U453" s="29"/>
      <c r="V453" s="29"/>
      <c r="W453" s="27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</row>
    <row r="454" spans="1:185" s="30" customFormat="1" ht="15.75" customHeight="1" x14ac:dyDescent="0.2">
      <c r="A454" s="25"/>
      <c r="B454" s="41"/>
      <c r="C454" s="26"/>
      <c r="D454" s="24"/>
      <c r="E454" s="24"/>
      <c r="F454" s="31"/>
      <c r="G454" s="24"/>
      <c r="H454" s="24"/>
      <c r="I454" s="25"/>
      <c r="J454" s="24"/>
      <c r="K454" s="24"/>
      <c r="L454" s="27"/>
      <c r="M454" s="28"/>
      <c r="N454" s="28"/>
      <c r="O454" s="27"/>
      <c r="P454" s="27"/>
      <c r="Q454" s="33"/>
      <c r="R454" s="34"/>
      <c r="S454" s="23"/>
      <c r="T454" s="27"/>
      <c r="U454" s="29"/>
      <c r="V454" s="29"/>
      <c r="W454" s="27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</row>
    <row r="455" spans="1:185" s="30" customFormat="1" ht="15.75" customHeight="1" x14ac:dyDescent="0.2">
      <c r="A455" s="25" t="s">
        <v>1723</v>
      </c>
      <c r="B455" s="41" t="s">
        <v>2547</v>
      </c>
      <c r="C455" s="26" t="s">
        <v>105</v>
      </c>
      <c r="D455" s="24" t="s">
        <v>2548</v>
      </c>
      <c r="E455" s="24" t="s">
        <v>2549</v>
      </c>
      <c r="F455" s="31">
        <v>37090</v>
      </c>
      <c r="G455" s="24" t="s">
        <v>2550</v>
      </c>
      <c r="H455" s="24" t="s">
        <v>116</v>
      </c>
      <c r="I455" s="25">
        <v>2</v>
      </c>
      <c r="J455" s="24" t="s">
        <v>1358</v>
      </c>
      <c r="K455" s="24" t="s">
        <v>1359</v>
      </c>
      <c r="L455" s="27">
        <v>999732049</v>
      </c>
      <c r="M455" s="28" t="s">
        <v>112</v>
      </c>
      <c r="N455" s="28"/>
      <c r="O455" s="27"/>
      <c r="P455" s="27"/>
      <c r="Q455" s="33">
        <f t="shared" ref="Q455:Q486" si="34">SUM(T455:EE455)</f>
        <v>1281.2</v>
      </c>
      <c r="R455" s="34">
        <f t="shared" ref="R455:R486" si="35">RANK(Q455,$Q$455:$Q$661)</f>
        <v>1</v>
      </c>
      <c r="S455" s="23"/>
      <c r="T455" s="27">
        <v>64.8</v>
      </c>
      <c r="U455" s="29"/>
      <c r="V455" s="29"/>
      <c r="W455" s="27">
        <v>150</v>
      </c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>
        <v>45.3</v>
      </c>
      <c r="AI455" s="29"/>
      <c r="AJ455" s="29"/>
      <c r="AK455" s="29"/>
      <c r="AL455" s="29"/>
      <c r="AM455" s="29"/>
      <c r="AN455" s="29"/>
      <c r="AO455" s="29"/>
      <c r="AP455" s="29"/>
      <c r="AQ455" s="29"/>
      <c r="AR455" s="29">
        <v>90</v>
      </c>
      <c r="AS455" s="29">
        <v>200</v>
      </c>
      <c r="AT455" s="29"/>
      <c r="AU455" s="29"/>
      <c r="AV455" s="29"/>
      <c r="AW455" s="29"/>
      <c r="AX455" s="29">
        <v>31.8</v>
      </c>
      <c r="AY455" s="29">
        <v>32.4</v>
      </c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>
        <v>108</v>
      </c>
      <c r="BL455" s="29"/>
      <c r="BM455" s="29">
        <v>32.4</v>
      </c>
      <c r="BN455" s="29"/>
      <c r="BO455" s="29"/>
      <c r="BP455" s="29"/>
      <c r="BQ455" s="29"/>
      <c r="BR455" s="29"/>
      <c r="BS455" s="29">
        <v>32.4</v>
      </c>
      <c r="BT455" s="29"/>
      <c r="BU455" s="29"/>
      <c r="BV455" s="29"/>
      <c r="BW455" s="29"/>
      <c r="BX455" s="29"/>
      <c r="BY455" s="29"/>
      <c r="BZ455" s="29">
        <v>63.6</v>
      </c>
      <c r="CA455" s="29"/>
      <c r="CB455" s="29"/>
      <c r="CC455" s="29"/>
      <c r="CD455" s="29">
        <v>63.6</v>
      </c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>
        <v>90</v>
      </c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>
        <v>54</v>
      </c>
      <c r="DB455" s="29"/>
      <c r="DC455" s="29"/>
      <c r="DD455" s="29">
        <v>32.4</v>
      </c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>
        <v>190.5</v>
      </c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</row>
    <row r="456" spans="1:185" s="30" customFormat="1" ht="15.75" customHeight="1" x14ac:dyDescent="0.2">
      <c r="A456" s="25" t="s">
        <v>1723</v>
      </c>
      <c r="B456" s="41" t="s">
        <v>2547</v>
      </c>
      <c r="C456" s="26" t="s">
        <v>105</v>
      </c>
      <c r="D456" s="24" t="s">
        <v>2551</v>
      </c>
      <c r="E456" s="24" t="s">
        <v>847</v>
      </c>
      <c r="F456" s="31">
        <v>36993</v>
      </c>
      <c r="G456" s="24" t="s">
        <v>848</v>
      </c>
      <c r="H456" s="24" t="s">
        <v>109</v>
      </c>
      <c r="I456" s="25">
        <v>6</v>
      </c>
      <c r="J456" s="24" t="s">
        <v>525</v>
      </c>
      <c r="K456" s="24" t="s">
        <v>849</v>
      </c>
      <c r="L456" s="27">
        <v>999853288</v>
      </c>
      <c r="M456" s="28" t="s">
        <v>112</v>
      </c>
      <c r="N456" s="28"/>
      <c r="O456" s="27"/>
      <c r="P456" s="27"/>
      <c r="Q456" s="33">
        <f t="shared" si="34"/>
        <v>768.8</v>
      </c>
      <c r="R456" s="34">
        <f t="shared" si="35"/>
        <v>2</v>
      </c>
      <c r="S456" s="23"/>
      <c r="T456" s="27">
        <v>31.8</v>
      </c>
      <c r="U456" s="29"/>
      <c r="V456" s="29"/>
      <c r="W456" s="27">
        <v>90</v>
      </c>
      <c r="X456" s="29"/>
      <c r="Y456" s="29"/>
      <c r="Z456" s="29"/>
      <c r="AA456" s="29"/>
      <c r="AB456" s="29"/>
      <c r="AC456" s="29"/>
      <c r="AD456" s="29"/>
      <c r="AE456" s="29"/>
      <c r="AF456" s="29">
        <v>54</v>
      </c>
      <c r="AG456" s="29"/>
      <c r="AH456" s="29">
        <v>31.8</v>
      </c>
      <c r="AI456" s="29"/>
      <c r="AJ456" s="29"/>
      <c r="AK456" s="29"/>
      <c r="AL456" s="29"/>
      <c r="AM456" s="29"/>
      <c r="AN456" s="29"/>
      <c r="AO456" s="29"/>
      <c r="AP456" s="29"/>
      <c r="AQ456" s="29"/>
      <c r="AR456" s="29">
        <v>150</v>
      </c>
      <c r="AS456" s="29"/>
      <c r="AT456" s="29"/>
      <c r="AU456" s="29"/>
      <c r="AV456" s="29"/>
      <c r="AW456" s="29"/>
      <c r="AX456" s="29">
        <v>31.8</v>
      </c>
      <c r="AY456" s="29">
        <v>22.65</v>
      </c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>
        <v>45.3</v>
      </c>
      <c r="BL456" s="29"/>
      <c r="BM456" s="29"/>
      <c r="BN456" s="29"/>
      <c r="BO456" s="29"/>
      <c r="BP456" s="29"/>
      <c r="BQ456" s="29"/>
      <c r="BR456" s="29"/>
      <c r="BS456" s="29">
        <v>22.65</v>
      </c>
      <c r="BT456" s="29"/>
      <c r="BU456" s="29"/>
      <c r="BV456" s="29"/>
      <c r="BW456" s="29"/>
      <c r="BX456" s="29"/>
      <c r="BY456" s="29"/>
      <c r="BZ456" s="29"/>
      <c r="CA456" s="29"/>
      <c r="CB456" s="29">
        <v>115</v>
      </c>
      <c r="CC456" s="29"/>
      <c r="CD456" s="29"/>
      <c r="CE456" s="29"/>
      <c r="CF456" s="29"/>
      <c r="CG456" s="29"/>
      <c r="CH456" s="29"/>
      <c r="CI456" s="29"/>
      <c r="CJ456" s="29"/>
      <c r="CK456" s="29">
        <v>65.400000000000006</v>
      </c>
      <c r="CL456" s="29"/>
      <c r="CM456" s="29"/>
      <c r="CN456" s="29"/>
      <c r="CO456" s="29"/>
      <c r="CP456" s="29"/>
      <c r="CQ456" s="29"/>
      <c r="CR456" s="29">
        <v>43.6</v>
      </c>
      <c r="CS456" s="29"/>
      <c r="CT456" s="29"/>
      <c r="CU456" s="29"/>
      <c r="CV456" s="29"/>
      <c r="CW456" s="29"/>
      <c r="CX456" s="29"/>
      <c r="CY456" s="29"/>
      <c r="CZ456" s="29"/>
      <c r="DA456" s="29">
        <v>32.4</v>
      </c>
      <c r="DB456" s="29"/>
      <c r="DC456" s="29"/>
      <c r="DD456" s="29">
        <v>32.4</v>
      </c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</row>
    <row r="457" spans="1:185" s="30" customFormat="1" ht="15.75" customHeight="1" x14ac:dyDescent="0.2">
      <c r="A457" s="25" t="s">
        <v>1723</v>
      </c>
      <c r="B457" s="41" t="s">
        <v>2547</v>
      </c>
      <c r="C457" s="26" t="s">
        <v>105</v>
      </c>
      <c r="D457" s="24" t="s">
        <v>2552</v>
      </c>
      <c r="E457" s="24" t="s">
        <v>2553</v>
      </c>
      <c r="F457" s="31"/>
      <c r="G457" s="24" t="s">
        <v>2554</v>
      </c>
      <c r="H457" s="24" t="s">
        <v>122</v>
      </c>
      <c r="I457" s="25">
        <v>4</v>
      </c>
      <c r="J457" s="24" t="s">
        <v>1547</v>
      </c>
      <c r="K457" s="24" t="s">
        <v>845</v>
      </c>
      <c r="L457" s="27">
        <v>999713625</v>
      </c>
      <c r="M457" s="28" t="s">
        <v>112</v>
      </c>
      <c r="N457" s="28" t="b">
        <v>1</v>
      </c>
      <c r="O457" s="27"/>
      <c r="P457" s="27"/>
      <c r="Q457" s="33">
        <f t="shared" si="34"/>
        <v>323.21000000000004</v>
      </c>
      <c r="R457" s="34">
        <f t="shared" si="35"/>
        <v>3</v>
      </c>
      <c r="S457" s="23"/>
      <c r="T457" s="27">
        <v>31.8</v>
      </c>
      <c r="U457" s="29"/>
      <c r="V457" s="29"/>
      <c r="W457" s="27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>
        <v>47.25</v>
      </c>
      <c r="AV457" s="29"/>
      <c r="AW457" s="29"/>
      <c r="AX457" s="29"/>
      <c r="AY457" s="29"/>
      <c r="AZ457" s="29"/>
      <c r="BA457" s="29"/>
      <c r="BB457" s="29"/>
      <c r="BC457" s="29"/>
      <c r="BD457" s="29"/>
      <c r="BE457" s="29">
        <v>49.5</v>
      </c>
      <c r="BF457" s="29"/>
      <c r="BG457" s="29"/>
      <c r="BH457" s="29"/>
      <c r="BI457" s="29"/>
      <c r="BJ457" s="29"/>
      <c r="BK457" s="29">
        <v>31.8</v>
      </c>
      <c r="BL457" s="29"/>
      <c r="BM457" s="29"/>
      <c r="BN457" s="29"/>
      <c r="BO457" s="29">
        <v>45.9</v>
      </c>
      <c r="BP457" s="29">
        <v>8.56</v>
      </c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>
        <v>64.400000000000006</v>
      </c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>
        <v>44</v>
      </c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</row>
    <row r="458" spans="1:185" s="30" customFormat="1" ht="15.75" customHeight="1" x14ac:dyDescent="0.2">
      <c r="A458" s="25" t="s">
        <v>1723</v>
      </c>
      <c r="B458" s="41" t="s">
        <v>2547</v>
      </c>
      <c r="C458" s="26" t="s">
        <v>105</v>
      </c>
      <c r="D458" s="24" t="s">
        <v>1791</v>
      </c>
      <c r="E458" s="24" t="s">
        <v>341</v>
      </c>
      <c r="F458" s="31"/>
      <c r="G458" s="24" t="s">
        <v>2555</v>
      </c>
      <c r="H458" s="24" t="s">
        <v>122</v>
      </c>
      <c r="I458" s="25">
        <v>4</v>
      </c>
      <c r="J458" s="24" t="s">
        <v>538</v>
      </c>
      <c r="K458" s="24" t="s">
        <v>539</v>
      </c>
      <c r="L458" s="27">
        <v>999850471</v>
      </c>
      <c r="M458" s="28" t="s">
        <v>112</v>
      </c>
      <c r="N458" s="28"/>
      <c r="O458" s="27"/>
      <c r="P458" s="27"/>
      <c r="Q458" s="33">
        <f t="shared" si="34"/>
        <v>269.64999999999998</v>
      </c>
      <c r="R458" s="34">
        <f t="shared" si="35"/>
        <v>4</v>
      </c>
      <c r="S458" s="23"/>
      <c r="T458" s="27"/>
      <c r="U458" s="29"/>
      <c r="V458" s="29"/>
      <c r="W458" s="27"/>
      <c r="X458" s="29"/>
      <c r="Y458" s="29"/>
      <c r="Z458" s="29"/>
      <c r="AA458" s="29"/>
      <c r="AB458" s="29"/>
      <c r="AC458" s="29"/>
      <c r="AD458" s="29">
        <v>20</v>
      </c>
      <c r="AE458" s="29"/>
      <c r="AF458" s="29"/>
      <c r="AG458" s="29">
        <v>34</v>
      </c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>
        <v>63</v>
      </c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>
        <v>61.2</v>
      </c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>
        <v>45.45</v>
      </c>
      <c r="CB458" s="29">
        <v>46</v>
      </c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</row>
    <row r="459" spans="1:185" s="30" customFormat="1" ht="15.75" customHeight="1" x14ac:dyDescent="0.2">
      <c r="A459" s="25" t="s">
        <v>1723</v>
      </c>
      <c r="B459" s="41" t="s">
        <v>2547</v>
      </c>
      <c r="C459" s="26" t="s">
        <v>105</v>
      </c>
      <c r="D459" s="24" t="s">
        <v>2556</v>
      </c>
      <c r="E459" s="24" t="s">
        <v>2557</v>
      </c>
      <c r="F459" s="31"/>
      <c r="G459" s="24" t="s">
        <v>144</v>
      </c>
      <c r="H459" s="24" t="s">
        <v>145</v>
      </c>
      <c r="I459" s="25">
        <v>2</v>
      </c>
      <c r="J459" s="24" t="s">
        <v>839</v>
      </c>
      <c r="K459" s="24" t="s">
        <v>840</v>
      </c>
      <c r="L459" s="27">
        <v>999052113</v>
      </c>
      <c r="M459" s="28" t="s">
        <v>112</v>
      </c>
      <c r="N459" s="28"/>
      <c r="O459" s="27"/>
      <c r="P459" s="27"/>
      <c r="Q459" s="33">
        <f t="shared" si="34"/>
        <v>266.25</v>
      </c>
      <c r="R459" s="34">
        <f t="shared" si="35"/>
        <v>5</v>
      </c>
      <c r="S459" s="23"/>
      <c r="T459" s="27"/>
      <c r="U459" s="29"/>
      <c r="V459" s="29"/>
      <c r="W459" s="27"/>
      <c r="X459" s="29"/>
      <c r="Y459" s="29"/>
      <c r="Z459" s="29"/>
      <c r="AA459" s="29"/>
      <c r="AB459" s="29"/>
      <c r="AC459" s="29"/>
      <c r="AD459" s="29"/>
      <c r="AE459" s="29"/>
      <c r="AF459" s="29"/>
      <c r="AG459" s="29">
        <v>80</v>
      </c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>
        <v>22.65</v>
      </c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>
        <v>66</v>
      </c>
      <c r="BF459" s="29"/>
      <c r="BG459" s="29"/>
      <c r="BH459" s="29"/>
      <c r="BI459" s="29"/>
      <c r="BJ459" s="29"/>
      <c r="BK459" s="29">
        <v>22.2</v>
      </c>
      <c r="BL459" s="29"/>
      <c r="BM459" s="29"/>
      <c r="BN459" s="29"/>
      <c r="BO459" s="29"/>
      <c r="BP459" s="29">
        <v>21.4</v>
      </c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>
        <v>54</v>
      </c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</row>
    <row r="460" spans="1:185" s="30" customFormat="1" ht="15.75" customHeight="1" x14ac:dyDescent="0.2">
      <c r="A460" s="25" t="s">
        <v>1723</v>
      </c>
      <c r="B460" s="41" t="s">
        <v>2547</v>
      </c>
      <c r="C460" s="26" t="s">
        <v>105</v>
      </c>
      <c r="D460" s="24" t="s">
        <v>1827</v>
      </c>
      <c r="E460" s="24" t="s">
        <v>2234</v>
      </c>
      <c r="F460" s="31"/>
      <c r="G460" s="24" t="s">
        <v>2235</v>
      </c>
      <c r="H460" s="24" t="s">
        <v>606</v>
      </c>
      <c r="I460" s="25">
        <v>7</v>
      </c>
      <c r="J460" s="24" t="s">
        <v>1874</v>
      </c>
      <c r="K460" s="24" t="s">
        <v>1875</v>
      </c>
      <c r="L460" s="27">
        <v>999821081</v>
      </c>
      <c r="M460" s="28" t="s">
        <v>112</v>
      </c>
      <c r="N460" s="28"/>
      <c r="O460" s="27"/>
      <c r="P460" s="27"/>
      <c r="Q460" s="33">
        <f t="shared" si="34"/>
        <v>252.96999999999997</v>
      </c>
      <c r="R460" s="34">
        <f t="shared" si="35"/>
        <v>6</v>
      </c>
      <c r="S460" s="23"/>
      <c r="T460" s="27">
        <v>31.8</v>
      </c>
      <c r="U460" s="29"/>
      <c r="V460" s="29"/>
      <c r="W460" s="27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>
        <v>22.2</v>
      </c>
      <c r="BL460" s="29"/>
      <c r="BM460" s="29"/>
      <c r="BN460" s="29"/>
      <c r="BO460" s="29"/>
      <c r="BP460" s="29">
        <v>11.77</v>
      </c>
      <c r="BQ460" s="29"/>
      <c r="BR460" s="29"/>
      <c r="BS460" s="29"/>
      <c r="BT460" s="29"/>
      <c r="BU460" s="29"/>
      <c r="BV460" s="29"/>
      <c r="BW460" s="29"/>
      <c r="BX460" s="29"/>
      <c r="BY460" s="29">
        <v>61.8</v>
      </c>
      <c r="BZ460" s="29"/>
      <c r="CA460" s="29"/>
      <c r="CB460" s="29"/>
      <c r="CC460" s="29"/>
      <c r="CD460" s="29"/>
      <c r="CE460" s="29">
        <v>63.6</v>
      </c>
      <c r="CF460" s="29"/>
      <c r="CG460" s="29"/>
      <c r="CH460" s="29">
        <v>61.8</v>
      </c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</row>
    <row r="461" spans="1:185" s="30" customFormat="1" ht="15.75" customHeight="1" x14ac:dyDescent="0.2">
      <c r="A461" s="25" t="s">
        <v>1723</v>
      </c>
      <c r="B461" s="41" t="s">
        <v>2547</v>
      </c>
      <c r="C461" s="26" t="s">
        <v>105</v>
      </c>
      <c r="D461" s="24" t="s">
        <v>1725</v>
      </c>
      <c r="E461" s="24" t="s">
        <v>2558</v>
      </c>
      <c r="F461" s="31"/>
      <c r="G461" s="24" t="s">
        <v>1127</v>
      </c>
      <c r="H461" s="24" t="s">
        <v>258</v>
      </c>
      <c r="I461" s="25">
        <v>5</v>
      </c>
      <c r="J461" s="24" t="s">
        <v>1915</v>
      </c>
      <c r="K461" s="24" t="s">
        <v>1916</v>
      </c>
      <c r="L461" s="27">
        <v>999743199</v>
      </c>
      <c r="M461" s="28" t="s">
        <v>112</v>
      </c>
      <c r="N461" s="28" t="b">
        <v>1</v>
      </c>
      <c r="O461" s="27"/>
      <c r="P461" s="27"/>
      <c r="Q461" s="33">
        <f t="shared" si="34"/>
        <v>249.79999999999998</v>
      </c>
      <c r="R461" s="34">
        <f t="shared" si="35"/>
        <v>7</v>
      </c>
      <c r="S461" s="23"/>
      <c r="T461" s="27">
        <v>31.8</v>
      </c>
      <c r="U461" s="29"/>
      <c r="V461" s="29"/>
      <c r="W461" s="27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>
        <v>63</v>
      </c>
      <c r="AW461" s="29"/>
      <c r="AX461" s="29"/>
      <c r="AY461" s="29"/>
      <c r="AZ461" s="29"/>
      <c r="BA461" s="29"/>
      <c r="BB461" s="29"/>
      <c r="BC461" s="29"/>
      <c r="BD461" s="29"/>
      <c r="BE461" s="29">
        <v>37.4</v>
      </c>
      <c r="BF461" s="29"/>
      <c r="BG461" s="29"/>
      <c r="BH461" s="29"/>
      <c r="BI461" s="29"/>
      <c r="BJ461" s="29"/>
      <c r="BK461" s="29">
        <v>22.2</v>
      </c>
      <c r="BL461" s="29"/>
      <c r="BM461" s="29"/>
      <c r="BN461" s="29"/>
      <c r="BO461" s="29"/>
      <c r="BP461" s="29"/>
      <c r="BQ461" s="29">
        <v>63.6</v>
      </c>
      <c r="BR461" s="29"/>
      <c r="BS461" s="29"/>
      <c r="BT461" s="29"/>
      <c r="BU461" s="29"/>
      <c r="BV461" s="29">
        <v>31.8</v>
      </c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</row>
    <row r="462" spans="1:185" s="30" customFormat="1" ht="15.75" customHeight="1" x14ac:dyDescent="0.2">
      <c r="A462" s="25" t="s">
        <v>1723</v>
      </c>
      <c r="B462" s="41" t="s">
        <v>2547</v>
      </c>
      <c r="C462" s="26" t="s">
        <v>105</v>
      </c>
      <c r="D462" s="24" t="s">
        <v>2559</v>
      </c>
      <c r="E462" s="24" t="s">
        <v>731</v>
      </c>
      <c r="F462" s="31"/>
      <c r="G462" s="24" t="s">
        <v>2560</v>
      </c>
      <c r="H462" s="24" t="s">
        <v>606</v>
      </c>
      <c r="I462" s="25">
        <v>7</v>
      </c>
      <c r="J462" s="24" t="s">
        <v>162</v>
      </c>
      <c r="K462" s="24" t="s">
        <v>2561</v>
      </c>
      <c r="L462" s="27">
        <v>999740419</v>
      </c>
      <c r="M462" s="28" t="s">
        <v>112</v>
      </c>
      <c r="N462" s="28"/>
      <c r="O462" s="27"/>
      <c r="P462" s="27"/>
      <c r="Q462" s="33">
        <f t="shared" si="34"/>
        <v>221.7</v>
      </c>
      <c r="R462" s="34">
        <f t="shared" si="35"/>
        <v>8</v>
      </c>
      <c r="S462" s="23"/>
      <c r="T462" s="27">
        <v>45.3</v>
      </c>
      <c r="U462" s="29"/>
      <c r="V462" s="29"/>
      <c r="W462" s="27"/>
      <c r="X462" s="29"/>
      <c r="Y462" s="29"/>
      <c r="Z462" s="29"/>
      <c r="AA462" s="29"/>
      <c r="AB462" s="29"/>
      <c r="AC462" s="29">
        <v>32.4</v>
      </c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>
        <v>54</v>
      </c>
      <c r="AR462" s="29"/>
      <c r="AS462" s="29"/>
      <c r="AT462" s="29"/>
      <c r="AU462" s="29"/>
      <c r="AV462" s="29"/>
      <c r="AW462" s="29">
        <v>90</v>
      </c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</row>
    <row r="463" spans="1:185" s="30" customFormat="1" ht="15.75" customHeight="1" x14ac:dyDescent="0.2">
      <c r="A463" s="25" t="s">
        <v>1723</v>
      </c>
      <c r="B463" s="41" t="s">
        <v>2547</v>
      </c>
      <c r="C463" s="26" t="s">
        <v>105</v>
      </c>
      <c r="D463" s="24" t="s">
        <v>2565</v>
      </c>
      <c r="E463" s="24" t="s">
        <v>1196</v>
      </c>
      <c r="F463" s="31"/>
      <c r="G463" s="24" t="s">
        <v>1980</v>
      </c>
      <c r="H463" s="24" t="s">
        <v>139</v>
      </c>
      <c r="I463" s="25">
        <v>8</v>
      </c>
      <c r="J463" s="24" t="s">
        <v>2566</v>
      </c>
      <c r="K463" s="24" t="s">
        <v>2567</v>
      </c>
      <c r="L463" s="27">
        <v>999848630</v>
      </c>
      <c r="M463" s="28" t="s">
        <v>112</v>
      </c>
      <c r="N463" s="28" t="b">
        <v>1</v>
      </c>
      <c r="O463" s="27"/>
      <c r="P463" s="27"/>
      <c r="Q463" s="33">
        <f t="shared" si="34"/>
        <v>202.35</v>
      </c>
      <c r="R463" s="34">
        <f t="shared" si="35"/>
        <v>9</v>
      </c>
      <c r="S463" s="23"/>
      <c r="T463" s="27">
        <v>31.8</v>
      </c>
      <c r="U463" s="29"/>
      <c r="V463" s="29"/>
      <c r="W463" s="27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>
        <v>31.8</v>
      </c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>
        <v>31.8</v>
      </c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>
        <v>60.6</v>
      </c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>
        <v>46.35</v>
      </c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</row>
    <row r="464" spans="1:185" s="30" customFormat="1" ht="15.75" customHeight="1" x14ac:dyDescent="0.2">
      <c r="A464" s="25" t="s">
        <v>1723</v>
      </c>
      <c r="B464" s="41" t="s">
        <v>2547</v>
      </c>
      <c r="C464" s="26" t="s">
        <v>105</v>
      </c>
      <c r="D464" s="24" t="s">
        <v>2562</v>
      </c>
      <c r="E464" s="24" t="s">
        <v>1759</v>
      </c>
      <c r="F464" s="31"/>
      <c r="G464" s="24" t="s">
        <v>2563</v>
      </c>
      <c r="H464" s="24" t="s">
        <v>109</v>
      </c>
      <c r="I464" s="25">
        <v>6</v>
      </c>
      <c r="J464" s="24" t="s">
        <v>1119</v>
      </c>
      <c r="K464" s="24" t="s">
        <v>2564</v>
      </c>
      <c r="L464" s="27">
        <v>999045624</v>
      </c>
      <c r="M464" s="28" t="s">
        <v>112</v>
      </c>
      <c r="N464" s="28"/>
      <c r="O464" s="27"/>
      <c r="P464" s="27"/>
      <c r="Q464" s="33">
        <f t="shared" si="34"/>
        <v>189.39999999999998</v>
      </c>
      <c r="R464" s="34">
        <f t="shared" si="35"/>
        <v>10</v>
      </c>
      <c r="S464" s="23"/>
      <c r="T464" s="27">
        <v>31.8</v>
      </c>
      <c r="U464" s="29"/>
      <c r="V464" s="29"/>
      <c r="W464" s="27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>
        <v>20</v>
      </c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>
        <v>31.8</v>
      </c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>
        <v>36.04</v>
      </c>
      <c r="CF464" s="29"/>
      <c r="CG464" s="29"/>
      <c r="CH464" s="29"/>
      <c r="CI464" s="29"/>
      <c r="CJ464" s="29"/>
      <c r="CK464" s="29">
        <v>37.06</v>
      </c>
      <c r="CL464" s="29"/>
      <c r="CM464" s="29"/>
      <c r="CN464" s="29"/>
      <c r="CO464" s="29"/>
      <c r="CP464" s="29"/>
      <c r="CQ464" s="29"/>
      <c r="CR464" s="29">
        <v>32.700000000000003</v>
      </c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</row>
    <row r="465" spans="1:185" s="30" customFormat="1" ht="15.75" customHeight="1" x14ac:dyDescent="0.2">
      <c r="A465" s="25" t="s">
        <v>1723</v>
      </c>
      <c r="B465" s="41" t="s">
        <v>2547</v>
      </c>
      <c r="C465" s="26" t="s">
        <v>105</v>
      </c>
      <c r="D465" s="24" t="s">
        <v>482</v>
      </c>
      <c r="E465" s="24" t="s">
        <v>2330</v>
      </c>
      <c r="F465" s="31"/>
      <c r="G465" s="24" t="s">
        <v>1284</v>
      </c>
      <c r="H465" s="24" t="s">
        <v>139</v>
      </c>
      <c r="I465" s="25">
        <v>8</v>
      </c>
      <c r="J465" s="24" t="s">
        <v>713</v>
      </c>
      <c r="K465" s="24"/>
      <c r="L465" s="27">
        <v>999823962</v>
      </c>
      <c r="M465" s="28" t="s">
        <v>112</v>
      </c>
      <c r="N465" s="28" t="b">
        <v>1</v>
      </c>
      <c r="O465" s="27"/>
      <c r="P465" s="27"/>
      <c r="Q465" s="33">
        <f t="shared" si="34"/>
        <v>184.2</v>
      </c>
      <c r="R465" s="34">
        <f t="shared" si="35"/>
        <v>11</v>
      </c>
      <c r="S465" s="23"/>
      <c r="T465" s="27"/>
      <c r="U465" s="29"/>
      <c r="V465" s="29"/>
      <c r="W465" s="27"/>
      <c r="X465" s="29"/>
      <c r="Y465" s="29"/>
      <c r="Z465" s="29"/>
      <c r="AA465" s="29">
        <v>20</v>
      </c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>
        <v>42.4</v>
      </c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>
        <v>60</v>
      </c>
      <c r="CX465" s="29"/>
      <c r="CY465" s="29"/>
      <c r="CZ465" s="29"/>
      <c r="DA465" s="29"/>
      <c r="DB465" s="29"/>
      <c r="DC465" s="29">
        <v>61.8</v>
      </c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</row>
    <row r="466" spans="1:185" s="30" customFormat="1" ht="15.75" customHeight="1" x14ac:dyDescent="0.2">
      <c r="A466" s="25" t="s">
        <v>1723</v>
      </c>
      <c r="B466" s="41" t="s">
        <v>2547</v>
      </c>
      <c r="C466" s="26" t="s">
        <v>105</v>
      </c>
      <c r="D466" s="24" t="s">
        <v>2568</v>
      </c>
      <c r="E466" s="24" t="s">
        <v>2569</v>
      </c>
      <c r="F466" s="31">
        <v>36918</v>
      </c>
      <c r="G466" s="24" t="s">
        <v>1064</v>
      </c>
      <c r="H466" s="24" t="s">
        <v>764</v>
      </c>
      <c r="I466" s="25">
        <v>3</v>
      </c>
      <c r="J466" s="24" t="s">
        <v>765</v>
      </c>
      <c r="K466" s="24" t="s">
        <v>766</v>
      </c>
      <c r="L466" s="27">
        <v>999771693</v>
      </c>
      <c r="M466" s="28" t="s">
        <v>112</v>
      </c>
      <c r="N466" s="28"/>
      <c r="O466" s="27"/>
      <c r="P466" s="27"/>
      <c r="Q466" s="33">
        <f t="shared" si="34"/>
        <v>178.42000000000002</v>
      </c>
      <c r="R466" s="34">
        <f t="shared" si="35"/>
        <v>12</v>
      </c>
      <c r="S466" s="23"/>
      <c r="T466" s="27"/>
      <c r="U466" s="29"/>
      <c r="V466" s="29"/>
      <c r="W466" s="27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>
        <v>60.6</v>
      </c>
      <c r="BI466" s="29"/>
      <c r="BJ466" s="29"/>
      <c r="BK466" s="29">
        <v>22.2</v>
      </c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>
        <v>60.6</v>
      </c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>
        <v>35.020000000000003</v>
      </c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</row>
    <row r="467" spans="1:185" s="30" customFormat="1" ht="15.75" customHeight="1" x14ac:dyDescent="0.2">
      <c r="A467" s="25" t="s">
        <v>1723</v>
      </c>
      <c r="B467" s="41" t="s">
        <v>2547</v>
      </c>
      <c r="C467" s="26" t="s">
        <v>105</v>
      </c>
      <c r="D467" s="24" t="s">
        <v>2272</v>
      </c>
      <c r="E467" s="24" t="s">
        <v>2273</v>
      </c>
      <c r="F467" s="31"/>
      <c r="G467" s="24" t="s">
        <v>663</v>
      </c>
      <c r="H467" s="24" t="s">
        <v>122</v>
      </c>
      <c r="I467" s="25">
        <v>4</v>
      </c>
      <c r="J467" s="24" t="s">
        <v>1547</v>
      </c>
      <c r="K467" s="24" t="s">
        <v>845</v>
      </c>
      <c r="L467" s="27">
        <v>999778473</v>
      </c>
      <c r="M467" s="28" t="s">
        <v>112</v>
      </c>
      <c r="N467" s="28" t="b">
        <v>1</v>
      </c>
      <c r="O467" s="27"/>
      <c r="P467" s="27"/>
      <c r="Q467" s="33">
        <f t="shared" si="34"/>
        <v>171.8</v>
      </c>
      <c r="R467" s="34">
        <f t="shared" si="35"/>
        <v>13</v>
      </c>
      <c r="S467" s="23"/>
      <c r="T467" s="27"/>
      <c r="U467" s="29"/>
      <c r="V467" s="29"/>
      <c r="W467" s="27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>
        <v>110</v>
      </c>
      <c r="DC467" s="29"/>
      <c r="DD467" s="29"/>
      <c r="DE467" s="29"/>
      <c r="DF467" s="29"/>
      <c r="DG467" s="29"/>
      <c r="DH467" s="29">
        <v>61.8</v>
      </c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</row>
    <row r="468" spans="1:185" s="30" customFormat="1" ht="15.75" customHeight="1" x14ac:dyDescent="0.2">
      <c r="A468" s="25" t="s">
        <v>1723</v>
      </c>
      <c r="B468" s="41" t="s">
        <v>2547</v>
      </c>
      <c r="C468" s="26" t="s">
        <v>105</v>
      </c>
      <c r="D468" s="24" t="s">
        <v>2578</v>
      </c>
      <c r="E468" s="24" t="s">
        <v>272</v>
      </c>
      <c r="F468" s="31"/>
      <c r="G468" s="24" t="s">
        <v>722</v>
      </c>
      <c r="H468" s="24" t="s">
        <v>116</v>
      </c>
      <c r="I468" s="25">
        <v>2</v>
      </c>
      <c r="J468" s="24" t="s">
        <v>373</v>
      </c>
      <c r="K468" s="24" t="s">
        <v>2579</v>
      </c>
      <c r="L468" s="27">
        <v>999748704</v>
      </c>
      <c r="M468" s="28" t="s">
        <v>112</v>
      </c>
      <c r="N468" s="28" t="b">
        <v>1</v>
      </c>
      <c r="O468" s="27"/>
      <c r="P468" s="27"/>
      <c r="Q468" s="33">
        <f t="shared" si="34"/>
        <v>153</v>
      </c>
      <c r="R468" s="34">
        <f t="shared" si="35"/>
        <v>14</v>
      </c>
      <c r="S468" s="23"/>
      <c r="T468" s="27">
        <v>45.3</v>
      </c>
      <c r="U468" s="29"/>
      <c r="V468" s="29"/>
      <c r="W468" s="27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>
        <v>45.3</v>
      </c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>
        <v>62.4</v>
      </c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</row>
    <row r="469" spans="1:185" s="30" customFormat="1" ht="15.75" customHeight="1" x14ac:dyDescent="0.2">
      <c r="A469" s="25" t="s">
        <v>1723</v>
      </c>
      <c r="B469" s="41" t="s">
        <v>2547</v>
      </c>
      <c r="C469" s="26" t="s">
        <v>105</v>
      </c>
      <c r="D469" s="24" t="s">
        <v>2570</v>
      </c>
      <c r="E469" s="24" t="s">
        <v>2571</v>
      </c>
      <c r="F469" s="31"/>
      <c r="G469" s="24" t="s">
        <v>372</v>
      </c>
      <c r="H469" s="24" t="s">
        <v>116</v>
      </c>
      <c r="I469" s="25">
        <v>2</v>
      </c>
      <c r="J469" s="24" t="s">
        <v>2572</v>
      </c>
      <c r="K469" s="24" t="s">
        <v>374</v>
      </c>
      <c r="L469" s="27">
        <v>999727811</v>
      </c>
      <c r="M469" s="28" t="s">
        <v>112</v>
      </c>
      <c r="N469" s="28" t="b">
        <v>1</v>
      </c>
      <c r="O469" s="27"/>
      <c r="P469" s="27"/>
      <c r="Q469" s="33">
        <f t="shared" si="34"/>
        <v>130.80000000000001</v>
      </c>
      <c r="R469" s="34">
        <f t="shared" si="35"/>
        <v>15</v>
      </c>
      <c r="S469" s="23"/>
      <c r="T469" s="27">
        <v>31.8</v>
      </c>
      <c r="U469" s="29"/>
      <c r="V469" s="29"/>
      <c r="W469" s="27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>
        <v>31.8</v>
      </c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>
        <v>31.8</v>
      </c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>
        <v>35.4</v>
      </c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</row>
    <row r="470" spans="1:185" s="30" customFormat="1" ht="15.75" customHeight="1" x14ac:dyDescent="0.2">
      <c r="A470" s="49" t="s">
        <v>1723</v>
      </c>
      <c r="B470" s="41" t="s">
        <v>2547</v>
      </c>
      <c r="C470" s="50" t="s">
        <v>105</v>
      </c>
      <c r="D470" s="24" t="s">
        <v>2274</v>
      </c>
      <c r="E470" s="24" t="s">
        <v>2611</v>
      </c>
      <c r="F470" s="31"/>
      <c r="G470" s="24"/>
      <c r="H470" s="24"/>
      <c r="I470" s="25"/>
      <c r="J470" s="24"/>
      <c r="K470" s="24"/>
      <c r="L470" s="27"/>
      <c r="M470" s="28"/>
      <c r="N470" s="28"/>
      <c r="O470" s="27"/>
      <c r="P470" s="27"/>
      <c r="Q470" s="33">
        <f t="shared" si="34"/>
        <v>120.4</v>
      </c>
      <c r="R470" s="34">
        <f t="shared" si="35"/>
        <v>16</v>
      </c>
      <c r="S470" s="23"/>
      <c r="T470" s="27"/>
      <c r="U470" s="29"/>
      <c r="V470" s="29"/>
      <c r="W470" s="27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>
        <v>40.4</v>
      </c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>
        <v>40</v>
      </c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>
        <v>40</v>
      </c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</row>
    <row r="471" spans="1:185" s="30" customFormat="1" ht="15.75" customHeight="1" x14ac:dyDescent="0.2">
      <c r="A471" s="25" t="s">
        <v>1723</v>
      </c>
      <c r="B471" s="41" t="s">
        <v>2547</v>
      </c>
      <c r="C471" s="26" t="s">
        <v>105</v>
      </c>
      <c r="D471" s="24" t="s">
        <v>1836</v>
      </c>
      <c r="E471" s="24" t="s">
        <v>2521</v>
      </c>
      <c r="F471" s="31">
        <v>37533</v>
      </c>
      <c r="G471" s="24" t="s">
        <v>161</v>
      </c>
      <c r="H471" s="24" t="s">
        <v>109</v>
      </c>
      <c r="I471" s="25">
        <v>6</v>
      </c>
      <c r="J471" s="24" t="s">
        <v>435</v>
      </c>
      <c r="K471" s="24" t="s">
        <v>2522</v>
      </c>
      <c r="L471" s="27">
        <v>999863483</v>
      </c>
      <c r="M471" s="28" t="s">
        <v>112</v>
      </c>
      <c r="N471" s="28"/>
      <c r="O471" s="27"/>
      <c r="P471" s="27"/>
      <c r="Q471" s="33">
        <f t="shared" si="34"/>
        <v>109.05</v>
      </c>
      <c r="R471" s="34">
        <f t="shared" si="35"/>
        <v>17</v>
      </c>
      <c r="S471" s="23"/>
      <c r="T471" s="27"/>
      <c r="U471" s="29"/>
      <c r="V471" s="29"/>
      <c r="W471" s="27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>
        <v>49.05</v>
      </c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>
        <v>60</v>
      </c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</row>
    <row r="472" spans="1:185" s="30" customFormat="1" ht="15.75" customHeight="1" x14ac:dyDescent="0.2">
      <c r="A472" s="25" t="s">
        <v>1723</v>
      </c>
      <c r="B472" s="41" t="s">
        <v>2547</v>
      </c>
      <c r="C472" s="26" t="s">
        <v>105</v>
      </c>
      <c r="D472" s="24" t="s">
        <v>1765</v>
      </c>
      <c r="E472" s="24" t="s">
        <v>1326</v>
      </c>
      <c r="F472" s="31">
        <v>37343</v>
      </c>
      <c r="G472" s="24" t="s">
        <v>2608</v>
      </c>
      <c r="H472" s="24" t="s">
        <v>322</v>
      </c>
      <c r="I472" s="25">
        <v>5</v>
      </c>
      <c r="J472" s="24" t="s">
        <v>2609</v>
      </c>
      <c r="K472" s="24" t="s">
        <v>2610</v>
      </c>
      <c r="L472" s="27">
        <v>999849627</v>
      </c>
      <c r="M472" s="28" t="s">
        <v>112</v>
      </c>
      <c r="N472" s="28"/>
      <c r="O472" s="27"/>
      <c r="P472" s="27"/>
      <c r="Q472" s="33">
        <f t="shared" si="34"/>
        <v>100.4</v>
      </c>
      <c r="R472" s="34">
        <f t="shared" si="35"/>
        <v>18</v>
      </c>
      <c r="S472" s="23"/>
      <c r="T472" s="27"/>
      <c r="U472" s="29"/>
      <c r="V472" s="29"/>
      <c r="W472" s="27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>
        <v>40.4</v>
      </c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>
        <v>60</v>
      </c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</row>
    <row r="473" spans="1:185" s="30" customFormat="1" ht="15.75" customHeight="1" x14ac:dyDescent="0.2">
      <c r="A473" s="25" t="s">
        <v>1723</v>
      </c>
      <c r="B473" s="41" t="s">
        <v>2547</v>
      </c>
      <c r="C473" s="26" t="s">
        <v>105</v>
      </c>
      <c r="D473" s="24" t="s">
        <v>2573</v>
      </c>
      <c r="E473" s="24" t="s">
        <v>2574</v>
      </c>
      <c r="F473" s="31"/>
      <c r="G473" s="24" t="s">
        <v>2575</v>
      </c>
      <c r="H473" s="24" t="s">
        <v>362</v>
      </c>
      <c r="I473" s="25">
        <v>1</v>
      </c>
      <c r="J473" s="24" t="s">
        <v>1219</v>
      </c>
      <c r="K473" s="24" t="s">
        <v>2576</v>
      </c>
      <c r="L473" s="27">
        <v>999708986</v>
      </c>
      <c r="M473" s="28" t="s">
        <v>112</v>
      </c>
      <c r="N473" s="28"/>
      <c r="O473" s="27"/>
      <c r="P473" s="27"/>
      <c r="Q473" s="33">
        <f t="shared" si="34"/>
        <v>100.35</v>
      </c>
      <c r="R473" s="34">
        <f t="shared" si="35"/>
        <v>19</v>
      </c>
      <c r="S473" s="23"/>
      <c r="T473" s="27">
        <v>31.8</v>
      </c>
      <c r="U473" s="29"/>
      <c r="V473" s="29"/>
      <c r="W473" s="27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>
        <v>22.2</v>
      </c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>
        <v>46.35</v>
      </c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</row>
    <row r="474" spans="1:185" s="30" customFormat="1" ht="15.75" customHeight="1" x14ac:dyDescent="0.2">
      <c r="A474" s="25" t="s">
        <v>1723</v>
      </c>
      <c r="B474" s="41" t="s">
        <v>2547</v>
      </c>
      <c r="C474" s="26" t="s">
        <v>105</v>
      </c>
      <c r="D474" s="24" t="s">
        <v>2577</v>
      </c>
      <c r="E474" s="24" t="s">
        <v>1169</v>
      </c>
      <c r="F474" s="31"/>
      <c r="G474" s="24"/>
      <c r="H474" s="24"/>
      <c r="I474" s="25"/>
      <c r="J474" s="24"/>
      <c r="K474" s="24"/>
      <c r="L474" s="27"/>
      <c r="M474" s="28"/>
      <c r="N474" s="28"/>
      <c r="O474" s="27"/>
      <c r="P474" s="27"/>
      <c r="Q474" s="33">
        <f t="shared" si="34"/>
        <v>100.2</v>
      </c>
      <c r="R474" s="34">
        <f t="shared" si="35"/>
        <v>20</v>
      </c>
      <c r="S474" s="23"/>
      <c r="T474" s="27"/>
      <c r="U474" s="29"/>
      <c r="V474" s="29"/>
      <c r="W474" s="27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>
        <v>47.7</v>
      </c>
      <c r="AW474" s="29"/>
      <c r="AX474" s="29"/>
      <c r="AY474" s="29"/>
      <c r="AZ474" s="29"/>
      <c r="BA474" s="29"/>
      <c r="BB474" s="29"/>
      <c r="BC474" s="29"/>
      <c r="BD474" s="29"/>
      <c r="BE474" s="29"/>
      <c r="BF474" s="29">
        <v>30.3</v>
      </c>
      <c r="BG474" s="29"/>
      <c r="BH474" s="29"/>
      <c r="BI474" s="29"/>
      <c r="BJ474" s="29"/>
      <c r="BK474" s="29">
        <v>22.2</v>
      </c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</row>
    <row r="475" spans="1:185" s="30" customFormat="1" ht="15.75" customHeight="1" x14ac:dyDescent="0.2">
      <c r="A475" s="25" t="s">
        <v>1723</v>
      </c>
      <c r="B475" s="41" t="s">
        <v>2547</v>
      </c>
      <c r="C475" s="26" t="s">
        <v>105</v>
      </c>
      <c r="D475" s="24" t="s">
        <v>2431</v>
      </c>
      <c r="E475" s="24" t="s">
        <v>2600</v>
      </c>
      <c r="F475" s="31"/>
      <c r="G475" s="24"/>
      <c r="H475" s="24"/>
      <c r="I475" s="25"/>
      <c r="J475" s="24"/>
      <c r="K475" s="24"/>
      <c r="L475" s="27"/>
      <c r="M475" s="28"/>
      <c r="N475" s="28"/>
      <c r="O475" s="27"/>
      <c r="P475" s="27"/>
      <c r="Q475" s="33">
        <f t="shared" si="34"/>
        <v>91.800000000000011</v>
      </c>
      <c r="R475" s="34">
        <f t="shared" si="35"/>
        <v>21</v>
      </c>
      <c r="S475" s="23"/>
      <c r="T475" s="27"/>
      <c r="U475" s="29"/>
      <c r="V475" s="29"/>
      <c r="W475" s="27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>
        <v>45.45</v>
      </c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>
        <v>46.35</v>
      </c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</row>
    <row r="476" spans="1:185" s="30" customFormat="1" ht="15.75" customHeight="1" x14ac:dyDescent="0.2">
      <c r="A476" s="25" t="s">
        <v>1723</v>
      </c>
      <c r="B476" s="41" t="s">
        <v>2547</v>
      </c>
      <c r="C476" s="26" t="s">
        <v>105</v>
      </c>
      <c r="D476" s="24" t="s">
        <v>2580</v>
      </c>
      <c r="E476" s="24" t="s">
        <v>2581</v>
      </c>
      <c r="F476" s="31"/>
      <c r="G476" s="24" t="s">
        <v>1392</v>
      </c>
      <c r="H476" s="24" t="s">
        <v>122</v>
      </c>
      <c r="I476" s="25">
        <v>4</v>
      </c>
      <c r="J476" s="24" t="s">
        <v>1347</v>
      </c>
      <c r="K476" s="24" t="s">
        <v>982</v>
      </c>
      <c r="L476" s="27">
        <v>999718444</v>
      </c>
      <c r="M476" s="28" t="s">
        <v>112</v>
      </c>
      <c r="N476" s="28" t="b">
        <v>1</v>
      </c>
      <c r="O476" s="27"/>
      <c r="P476" s="27"/>
      <c r="Q476" s="33">
        <f t="shared" si="34"/>
        <v>83.25</v>
      </c>
      <c r="R476" s="34">
        <f t="shared" si="35"/>
        <v>22</v>
      </c>
      <c r="S476" s="23"/>
      <c r="T476" s="27"/>
      <c r="U476" s="29"/>
      <c r="V476" s="29"/>
      <c r="W476" s="27"/>
      <c r="X476" s="29"/>
      <c r="Y476" s="29"/>
      <c r="Z476" s="29"/>
      <c r="AA476" s="29"/>
      <c r="AB476" s="29"/>
      <c r="AC476" s="29"/>
      <c r="AD476" s="29"/>
      <c r="AE476" s="29"/>
      <c r="AF476" s="29"/>
      <c r="AG476" s="29">
        <v>45</v>
      </c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>
        <v>22.2</v>
      </c>
      <c r="BL476" s="29"/>
      <c r="BM476" s="29"/>
      <c r="BN476" s="29"/>
      <c r="BO476" s="29"/>
      <c r="BP476" s="29">
        <v>16.05</v>
      </c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</row>
    <row r="477" spans="1:185" s="30" customFormat="1" ht="15.75" customHeight="1" x14ac:dyDescent="0.2">
      <c r="A477" s="25" t="s">
        <v>1723</v>
      </c>
      <c r="B477" s="41" t="s">
        <v>2547</v>
      </c>
      <c r="C477" s="26" t="s">
        <v>105</v>
      </c>
      <c r="D477" s="15" t="s">
        <v>3704</v>
      </c>
      <c r="E477" s="15" t="s">
        <v>3705</v>
      </c>
      <c r="F477" s="31"/>
      <c r="G477" s="24"/>
      <c r="H477" s="24"/>
      <c r="I477" s="25"/>
      <c r="J477" s="24"/>
      <c r="K477" s="24"/>
      <c r="L477" s="27"/>
      <c r="M477" s="28"/>
      <c r="N477" s="28"/>
      <c r="O477" s="27"/>
      <c r="P477" s="27"/>
      <c r="Q477" s="33">
        <f t="shared" si="34"/>
        <v>82.5</v>
      </c>
      <c r="R477" s="34">
        <f t="shared" si="35"/>
        <v>23</v>
      </c>
      <c r="S477" s="23"/>
      <c r="T477" s="27"/>
      <c r="U477" s="29"/>
      <c r="V477" s="29"/>
      <c r="W477" s="27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>
        <v>82.5</v>
      </c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</row>
    <row r="478" spans="1:185" s="30" customFormat="1" ht="15.75" customHeight="1" x14ac:dyDescent="0.2">
      <c r="A478" s="25" t="s">
        <v>1723</v>
      </c>
      <c r="B478" s="41" t="s">
        <v>2547</v>
      </c>
      <c r="C478" s="26" t="s">
        <v>105</v>
      </c>
      <c r="D478" s="24" t="s">
        <v>2531</v>
      </c>
      <c r="E478" s="24" t="s">
        <v>2582</v>
      </c>
      <c r="F478" s="31">
        <v>37144</v>
      </c>
      <c r="G478" s="24" t="s">
        <v>2583</v>
      </c>
      <c r="H478" s="24" t="s">
        <v>382</v>
      </c>
      <c r="I478" s="25">
        <v>3</v>
      </c>
      <c r="J478" s="24" t="s">
        <v>383</v>
      </c>
      <c r="K478" s="24" t="s">
        <v>384</v>
      </c>
      <c r="L478" s="27">
        <v>999795273</v>
      </c>
      <c r="M478" s="28" t="s">
        <v>112</v>
      </c>
      <c r="N478" s="28"/>
      <c r="O478" s="27"/>
      <c r="P478" s="27"/>
      <c r="Q478" s="33">
        <f t="shared" si="34"/>
        <v>82.04</v>
      </c>
      <c r="R478" s="34">
        <f t="shared" si="35"/>
        <v>24</v>
      </c>
      <c r="S478" s="23"/>
      <c r="T478" s="27"/>
      <c r="U478" s="29"/>
      <c r="V478" s="29"/>
      <c r="W478" s="27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>
        <v>34.340000000000003</v>
      </c>
      <c r="BI478" s="29"/>
      <c r="BJ478" s="29"/>
      <c r="BK478" s="29"/>
      <c r="BL478" s="29"/>
      <c r="BM478" s="29"/>
      <c r="BN478" s="29"/>
      <c r="BO478" s="29"/>
      <c r="BP478" s="29"/>
      <c r="BQ478" s="29">
        <v>47.7</v>
      </c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</row>
    <row r="479" spans="1:185" s="30" customFormat="1" ht="15.75" customHeight="1" x14ac:dyDescent="0.2">
      <c r="A479" s="25" t="s">
        <v>1723</v>
      </c>
      <c r="B479" s="41" t="s">
        <v>2547</v>
      </c>
      <c r="C479" s="26" t="s">
        <v>105</v>
      </c>
      <c r="D479" s="24" t="s">
        <v>1791</v>
      </c>
      <c r="E479" s="24" t="s">
        <v>2640</v>
      </c>
      <c r="F479" s="31"/>
      <c r="G479" s="24" t="s">
        <v>1143</v>
      </c>
      <c r="H479" s="24" t="s">
        <v>169</v>
      </c>
      <c r="I479" s="25">
        <v>2</v>
      </c>
      <c r="J479" s="24" t="s">
        <v>170</v>
      </c>
      <c r="K479" s="24" t="s">
        <v>171</v>
      </c>
      <c r="L479" s="27">
        <v>999782505</v>
      </c>
      <c r="M479" s="28" t="s">
        <v>112</v>
      </c>
      <c r="N479" s="28"/>
      <c r="O479" s="27"/>
      <c r="P479" s="27"/>
      <c r="Q479" s="33">
        <f t="shared" si="34"/>
        <v>78.599999999999994</v>
      </c>
      <c r="R479" s="34">
        <f t="shared" si="35"/>
        <v>25</v>
      </c>
      <c r="S479" s="23"/>
      <c r="T479" s="27"/>
      <c r="U479" s="29"/>
      <c r="V479" s="29"/>
      <c r="W479" s="27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>
        <v>31.8</v>
      </c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>
        <v>46.8</v>
      </c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</row>
    <row r="480" spans="1:185" s="30" customFormat="1" ht="15.75" customHeight="1" x14ac:dyDescent="0.2">
      <c r="A480" s="25" t="s">
        <v>1723</v>
      </c>
      <c r="B480" s="41" t="s">
        <v>2547</v>
      </c>
      <c r="C480" s="26" t="s">
        <v>105</v>
      </c>
      <c r="D480" s="24" t="s">
        <v>1829</v>
      </c>
      <c r="E480" s="24" t="s">
        <v>2601</v>
      </c>
      <c r="F480" s="31"/>
      <c r="G480" s="24" t="s">
        <v>2602</v>
      </c>
      <c r="H480" s="24" t="s">
        <v>1122</v>
      </c>
      <c r="I480" s="25">
        <v>5</v>
      </c>
      <c r="J480" s="24" t="s">
        <v>2603</v>
      </c>
      <c r="K480" s="24" t="s">
        <v>2604</v>
      </c>
      <c r="L480" s="27">
        <v>999854908</v>
      </c>
      <c r="M480" s="28" t="s">
        <v>112</v>
      </c>
      <c r="N480" s="28"/>
      <c r="O480" s="27"/>
      <c r="P480" s="27"/>
      <c r="Q480" s="33">
        <f t="shared" si="34"/>
        <v>72.95</v>
      </c>
      <c r="R480" s="34">
        <f t="shared" si="35"/>
        <v>26</v>
      </c>
      <c r="S480" s="23"/>
      <c r="T480" s="27"/>
      <c r="U480" s="29"/>
      <c r="V480" s="29"/>
      <c r="W480" s="27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>
        <v>45.45</v>
      </c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>
        <v>27.5</v>
      </c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</row>
    <row r="481" spans="1:185" s="30" customFormat="1" ht="15.75" customHeight="1" x14ac:dyDescent="0.2">
      <c r="A481" s="25" t="s">
        <v>1723</v>
      </c>
      <c r="B481" s="41" t="s">
        <v>2547</v>
      </c>
      <c r="C481" s="26" t="s">
        <v>105</v>
      </c>
      <c r="D481" s="24" t="s">
        <v>2388</v>
      </c>
      <c r="E481" s="24" t="s">
        <v>2584</v>
      </c>
      <c r="F481" s="31"/>
      <c r="G481" s="24" t="s">
        <v>2585</v>
      </c>
      <c r="H481" s="24" t="s">
        <v>275</v>
      </c>
      <c r="I481" s="25">
        <v>3</v>
      </c>
      <c r="J481" s="24" t="s">
        <v>390</v>
      </c>
      <c r="K481" s="24" t="s">
        <v>2586</v>
      </c>
      <c r="L481" s="27">
        <v>999829325</v>
      </c>
      <c r="M481" s="28" t="s">
        <v>112</v>
      </c>
      <c r="N481" s="28" t="b">
        <v>1</v>
      </c>
      <c r="O481" s="27"/>
      <c r="P481" s="27"/>
      <c r="Q481" s="33">
        <f t="shared" si="34"/>
        <v>71.400000000000006</v>
      </c>
      <c r="R481" s="34">
        <f t="shared" si="35"/>
        <v>27</v>
      </c>
      <c r="S481" s="23"/>
      <c r="T481" s="27"/>
      <c r="U481" s="29"/>
      <c r="V481" s="29"/>
      <c r="W481" s="27"/>
      <c r="X481" s="29"/>
      <c r="Y481" s="29"/>
      <c r="Z481" s="29"/>
      <c r="AA481" s="29"/>
      <c r="AB481" s="29"/>
      <c r="AC481" s="29"/>
      <c r="AD481" s="29"/>
      <c r="AE481" s="29"/>
      <c r="AF481" s="29"/>
      <c r="AG481" s="29">
        <v>34</v>
      </c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>
        <v>37.4</v>
      </c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</row>
    <row r="482" spans="1:185" s="30" customFormat="1" ht="15.75" customHeight="1" x14ac:dyDescent="0.2">
      <c r="A482" s="25" t="s">
        <v>1723</v>
      </c>
      <c r="B482" s="41" t="s">
        <v>2547</v>
      </c>
      <c r="C482" s="26" t="s">
        <v>105</v>
      </c>
      <c r="D482" s="24" t="s">
        <v>1829</v>
      </c>
      <c r="E482" s="24" t="s">
        <v>2463</v>
      </c>
      <c r="F482" s="31"/>
      <c r="G482" s="24" t="s">
        <v>2464</v>
      </c>
      <c r="H482" s="24" t="s">
        <v>606</v>
      </c>
      <c r="I482" s="25">
        <v>7</v>
      </c>
      <c r="J482" s="24" t="s">
        <v>2465</v>
      </c>
      <c r="K482" s="24" t="s">
        <v>2466</v>
      </c>
      <c r="L482" s="27">
        <v>999860384</v>
      </c>
      <c r="M482" s="28" t="s">
        <v>112</v>
      </c>
      <c r="N482" s="28"/>
      <c r="O482" s="27"/>
      <c r="P482" s="27"/>
      <c r="Q482" s="33">
        <f t="shared" si="34"/>
        <v>70.599999999999994</v>
      </c>
      <c r="R482" s="34">
        <f t="shared" si="35"/>
        <v>28</v>
      </c>
      <c r="S482" s="23"/>
      <c r="T482" s="27"/>
      <c r="U482" s="29"/>
      <c r="V482" s="29">
        <v>10</v>
      </c>
      <c r="W482" s="27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>
        <v>60.6</v>
      </c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</row>
    <row r="483" spans="1:185" s="30" customFormat="1" ht="15.75" customHeight="1" x14ac:dyDescent="0.2">
      <c r="A483" s="25" t="s">
        <v>1723</v>
      </c>
      <c r="B483" s="41" t="s">
        <v>2547</v>
      </c>
      <c r="C483" s="26" t="s">
        <v>105</v>
      </c>
      <c r="D483" s="24" t="s">
        <v>1982</v>
      </c>
      <c r="E483" s="24" t="s">
        <v>2271</v>
      </c>
      <c r="F483" s="31"/>
      <c r="G483" s="24" t="s">
        <v>2105</v>
      </c>
      <c r="H483" s="24" t="s">
        <v>116</v>
      </c>
      <c r="I483" s="25">
        <v>2</v>
      </c>
      <c r="J483" s="24" t="s">
        <v>589</v>
      </c>
      <c r="K483" s="24" t="s">
        <v>2106</v>
      </c>
      <c r="L483" s="27">
        <v>999712416</v>
      </c>
      <c r="M483" s="28" t="s">
        <v>112</v>
      </c>
      <c r="N483" s="28" t="b">
        <v>1</v>
      </c>
      <c r="O483" s="27"/>
      <c r="P483" s="27"/>
      <c r="Q483" s="33">
        <f t="shared" si="34"/>
        <v>62.4</v>
      </c>
      <c r="R483" s="34">
        <f t="shared" si="35"/>
        <v>29</v>
      </c>
      <c r="S483" s="23"/>
      <c r="T483" s="27"/>
      <c r="U483" s="29"/>
      <c r="V483" s="29"/>
      <c r="W483" s="27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>
        <v>62.4</v>
      </c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</row>
    <row r="484" spans="1:185" s="30" customFormat="1" ht="15.75" customHeight="1" x14ac:dyDescent="0.2">
      <c r="A484" s="25" t="s">
        <v>1723</v>
      </c>
      <c r="B484" s="41" t="s">
        <v>2547</v>
      </c>
      <c r="C484" s="26" t="s">
        <v>105</v>
      </c>
      <c r="D484" s="15" t="s">
        <v>2540</v>
      </c>
      <c r="E484" s="15" t="s">
        <v>3709</v>
      </c>
      <c r="F484" s="31"/>
      <c r="G484" s="24"/>
      <c r="H484" s="24"/>
      <c r="I484" s="25"/>
      <c r="J484" s="24"/>
      <c r="K484" s="24"/>
      <c r="L484" s="27"/>
      <c r="M484" s="28"/>
      <c r="N484" s="28"/>
      <c r="O484" s="27"/>
      <c r="P484" s="27"/>
      <c r="Q484" s="33">
        <f t="shared" si="34"/>
        <v>61.6</v>
      </c>
      <c r="R484" s="34">
        <f t="shared" si="35"/>
        <v>30</v>
      </c>
      <c r="S484" s="23"/>
      <c r="T484" s="27"/>
      <c r="U484" s="29"/>
      <c r="V484" s="29"/>
      <c r="W484" s="27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>
        <v>61.6</v>
      </c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</row>
    <row r="485" spans="1:185" s="30" customFormat="1" ht="15.75" customHeight="1" x14ac:dyDescent="0.2">
      <c r="A485" s="25" t="s">
        <v>1723</v>
      </c>
      <c r="B485" s="41" t="s">
        <v>2547</v>
      </c>
      <c r="C485" s="26" t="s">
        <v>105</v>
      </c>
      <c r="D485" s="15" t="s">
        <v>3714</v>
      </c>
      <c r="E485" s="15" t="s">
        <v>3715</v>
      </c>
      <c r="F485" s="31"/>
      <c r="G485" s="24"/>
      <c r="H485" s="24"/>
      <c r="I485" s="25"/>
      <c r="J485" s="24"/>
      <c r="K485" s="24"/>
      <c r="L485" s="27"/>
      <c r="M485" s="28"/>
      <c r="N485" s="28"/>
      <c r="O485" s="27"/>
      <c r="P485" s="27"/>
      <c r="Q485" s="33">
        <f t="shared" si="34"/>
        <v>61.6</v>
      </c>
      <c r="R485" s="34">
        <f t="shared" si="35"/>
        <v>30</v>
      </c>
      <c r="S485" s="23"/>
      <c r="T485" s="27"/>
      <c r="U485" s="29"/>
      <c r="V485" s="29"/>
      <c r="W485" s="27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>
        <v>61.6</v>
      </c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</row>
    <row r="486" spans="1:185" s="30" customFormat="1" ht="15.75" customHeight="1" x14ac:dyDescent="0.2">
      <c r="A486" s="25" t="s">
        <v>1723</v>
      </c>
      <c r="B486" s="41" t="s">
        <v>2547</v>
      </c>
      <c r="C486" s="26" t="s">
        <v>105</v>
      </c>
      <c r="D486" s="24" t="s">
        <v>2746</v>
      </c>
      <c r="E486" s="24" t="s">
        <v>1034</v>
      </c>
      <c r="F486" s="31"/>
      <c r="G486" s="24" t="s">
        <v>429</v>
      </c>
      <c r="H486" s="24" t="s">
        <v>116</v>
      </c>
      <c r="I486" s="25">
        <v>2</v>
      </c>
      <c r="J486" s="24" t="s">
        <v>395</v>
      </c>
      <c r="K486" s="24" t="s">
        <v>2747</v>
      </c>
      <c r="L486" s="27">
        <v>999852567</v>
      </c>
      <c r="M486" s="28" t="s">
        <v>112</v>
      </c>
      <c r="N486" s="28"/>
      <c r="O486" s="27"/>
      <c r="P486" s="27"/>
      <c r="Q486" s="33">
        <f t="shared" si="34"/>
        <v>60.6</v>
      </c>
      <c r="R486" s="34">
        <f t="shared" si="35"/>
        <v>32</v>
      </c>
      <c r="S486" s="23"/>
      <c r="T486" s="27"/>
      <c r="U486" s="29"/>
      <c r="V486" s="29"/>
      <c r="W486" s="27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>
        <v>60.6</v>
      </c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</row>
    <row r="487" spans="1:185" s="30" customFormat="1" ht="15.75" customHeight="1" x14ac:dyDescent="0.2">
      <c r="A487" s="25" t="s">
        <v>1723</v>
      </c>
      <c r="B487" s="41" t="s">
        <v>2547</v>
      </c>
      <c r="C487" s="26" t="s">
        <v>105</v>
      </c>
      <c r="D487" s="24" t="s">
        <v>2012</v>
      </c>
      <c r="E487" s="24" t="s">
        <v>2013</v>
      </c>
      <c r="F487" s="31"/>
      <c r="G487" s="24"/>
      <c r="H487" s="24"/>
      <c r="I487" s="25"/>
      <c r="J487" s="24"/>
      <c r="K487" s="24"/>
      <c r="L487" s="27"/>
      <c r="M487" s="28"/>
      <c r="N487" s="28"/>
      <c r="O487" s="27"/>
      <c r="P487" s="27"/>
      <c r="Q487" s="33">
        <f t="shared" ref="Q487:Q518" si="36">SUM(T487:EE487)</f>
        <v>60.6</v>
      </c>
      <c r="R487" s="34">
        <f t="shared" ref="R487:R518" si="37">RANK(Q487,$Q$455:$Q$661)</f>
        <v>32</v>
      </c>
      <c r="S487" s="23"/>
      <c r="T487" s="27"/>
      <c r="U487" s="29"/>
      <c r="V487" s="29"/>
      <c r="W487" s="27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>
        <v>60.6</v>
      </c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</row>
    <row r="488" spans="1:185" s="30" customFormat="1" ht="15.75" customHeight="1" x14ac:dyDescent="0.2">
      <c r="A488" s="25" t="s">
        <v>1723</v>
      </c>
      <c r="B488" s="41" t="s">
        <v>2547</v>
      </c>
      <c r="C488" s="26" t="s">
        <v>105</v>
      </c>
      <c r="D488" s="24" t="s">
        <v>2839</v>
      </c>
      <c r="E488" s="24" t="s">
        <v>2840</v>
      </c>
      <c r="F488" s="31">
        <v>36964</v>
      </c>
      <c r="G488" s="24" t="s">
        <v>2841</v>
      </c>
      <c r="H488" s="24" t="s">
        <v>200</v>
      </c>
      <c r="I488" s="25">
        <v>8</v>
      </c>
      <c r="J488" s="24" t="s">
        <v>2842</v>
      </c>
      <c r="K488" s="24" t="s">
        <v>2843</v>
      </c>
      <c r="L488" s="27">
        <v>999894382</v>
      </c>
      <c r="M488" s="28" t="s">
        <v>112</v>
      </c>
      <c r="N488" s="28"/>
      <c r="O488" s="27"/>
      <c r="P488" s="27"/>
      <c r="Q488" s="33">
        <f t="shared" si="36"/>
        <v>60.6</v>
      </c>
      <c r="R488" s="34">
        <f t="shared" si="37"/>
        <v>32</v>
      </c>
      <c r="S488" s="23"/>
      <c r="T488" s="27"/>
      <c r="U488" s="29"/>
      <c r="V488" s="29"/>
      <c r="W488" s="27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>
        <v>60.6</v>
      </c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</row>
    <row r="489" spans="1:185" s="30" customFormat="1" ht="15.75" customHeight="1" x14ac:dyDescent="0.2">
      <c r="A489" s="25" t="s">
        <v>1723</v>
      </c>
      <c r="B489" s="41" t="s">
        <v>2547</v>
      </c>
      <c r="C489" s="26" t="s">
        <v>105</v>
      </c>
      <c r="D489" s="24" t="s">
        <v>2278</v>
      </c>
      <c r="E489" s="24" t="s">
        <v>2279</v>
      </c>
      <c r="F489" s="31">
        <v>37148</v>
      </c>
      <c r="G489" s="24" t="s">
        <v>1115</v>
      </c>
      <c r="H489" s="24" t="s">
        <v>116</v>
      </c>
      <c r="I489" s="25">
        <v>2</v>
      </c>
      <c r="J489" s="24" t="s">
        <v>395</v>
      </c>
      <c r="K489" s="24" t="s">
        <v>1202</v>
      </c>
      <c r="L489" s="27">
        <v>999901595</v>
      </c>
      <c r="M489" s="28" t="s">
        <v>112</v>
      </c>
      <c r="N489" s="28"/>
      <c r="O489" s="27"/>
      <c r="P489" s="27"/>
      <c r="Q489" s="33">
        <f t="shared" si="36"/>
        <v>60</v>
      </c>
      <c r="R489" s="34">
        <f t="shared" si="37"/>
        <v>35</v>
      </c>
      <c r="S489" s="23"/>
      <c r="T489" s="27"/>
      <c r="U489" s="29"/>
      <c r="V489" s="29"/>
      <c r="W489" s="27"/>
      <c r="X489" s="29"/>
      <c r="Y489" s="29"/>
      <c r="Z489" s="29"/>
      <c r="AA489" s="29"/>
      <c r="AB489" s="29"/>
      <c r="AC489" s="29"/>
      <c r="AD489" s="29"/>
      <c r="AE489" s="29"/>
      <c r="AF489" s="29"/>
      <c r="AG489" s="29">
        <v>60</v>
      </c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</row>
    <row r="490" spans="1:185" s="30" customFormat="1" ht="15.75" customHeight="1" x14ac:dyDescent="0.2">
      <c r="A490" s="25" t="s">
        <v>1723</v>
      </c>
      <c r="B490" s="41" t="s">
        <v>2547</v>
      </c>
      <c r="C490" s="26" t="s">
        <v>105</v>
      </c>
      <c r="D490" s="24" t="s">
        <v>2357</v>
      </c>
      <c r="E490" s="24" t="s">
        <v>1766</v>
      </c>
      <c r="F490" s="31">
        <v>37262</v>
      </c>
      <c r="G490" s="24" t="s">
        <v>478</v>
      </c>
      <c r="H490" s="24" t="s">
        <v>116</v>
      </c>
      <c r="I490" s="25">
        <v>2</v>
      </c>
      <c r="J490" s="24" t="s">
        <v>1099</v>
      </c>
      <c r="K490" s="24" t="s">
        <v>2358</v>
      </c>
      <c r="L490" s="27">
        <v>999827221</v>
      </c>
      <c r="M490" s="28" t="s">
        <v>112</v>
      </c>
      <c r="N490" s="28"/>
      <c r="O490" s="27"/>
      <c r="P490" s="27"/>
      <c r="Q490" s="33">
        <f t="shared" si="36"/>
        <v>56.8</v>
      </c>
      <c r="R490" s="34">
        <f t="shared" si="37"/>
        <v>36</v>
      </c>
      <c r="S490" s="23"/>
      <c r="T490" s="27">
        <v>10</v>
      </c>
      <c r="U490" s="29"/>
      <c r="V490" s="29"/>
      <c r="W490" s="27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>
        <v>46.8</v>
      </c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</row>
    <row r="491" spans="1:185" s="30" customFormat="1" ht="15.75" customHeight="1" x14ac:dyDescent="0.2">
      <c r="A491" s="25" t="s">
        <v>1723</v>
      </c>
      <c r="B491" s="41" t="s">
        <v>2547</v>
      </c>
      <c r="C491" s="26" t="s">
        <v>105</v>
      </c>
      <c r="D491" s="24" t="s">
        <v>1901</v>
      </c>
      <c r="E491" s="24" t="s">
        <v>2647</v>
      </c>
      <c r="F491" s="31"/>
      <c r="G491" s="24" t="s">
        <v>108</v>
      </c>
      <c r="H491" s="24" t="s">
        <v>109</v>
      </c>
      <c r="I491" s="25">
        <v>6</v>
      </c>
      <c r="J491" s="24" t="s">
        <v>525</v>
      </c>
      <c r="K491" s="24"/>
      <c r="L491" s="27">
        <v>999899137</v>
      </c>
      <c r="M491" s="28" t="s">
        <v>112</v>
      </c>
      <c r="N491" s="28"/>
      <c r="O491" s="27"/>
      <c r="P491" s="27"/>
      <c r="Q491" s="33">
        <f t="shared" si="36"/>
        <v>54.75</v>
      </c>
      <c r="R491" s="34">
        <f t="shared" si="37"/>
        <v>37</v>
      </c>
      <c r="S491" s="23"/>
      <c r="T491" s="27"/>
      <c r="U491" s="29"/>
      <c r="V491" s="29"/>
      <c r="W491" s="27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>
        <v>27.25</v>
      </c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>
        <v>27.5</v>
      </c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</row>
    <row r="492" spans="1:185" s="30" customFormat="1" ht="15.75" customHeight="1" x14ac:dyDescent="0.2">
      <c r="A492" s="25" t="s">
        <v>1723</v>
      </c>
      <c r="B492" s="41" t="s">
        <v>2547</v>
      </c>
      <c r="C492" s="26" t="s">
        <v>105</v>
      </c>
      <c r="D492" s="24" t="s">
        <v>482</v>
      </c>
      <c r="E492" s="24" t="s">
        <v>2587</v>
      </c>
      <c r="F492" s="31"/>
      <c r="G492" s="24" t="s">
        <v>2588</v>
      </c>
      <c r="H492" s="24" t="s">
        <v>322</v>
      </c>
      <c r="I492" s="25">
        <v>5</v>
      </c>
      <c r="J492" s="24" t="s">
        <v>2391</v>
      </c>
      <c r="K492" s="24" t="s">
        <v>2589</v>
      </c>
      <c r="L492" s="27">
        <v>999855984</v>
      </c>
      <c r="M492" s="28" t="s">
        <v>112</v>
      </c>
      <c r="N492" s="28"/>
      <c r="O492" s="27"/>
      <c r="P492" s="27"/>
      <c r="Q492" s="33">
        <f t="shared" si="36"/>
        <v>51.8</v>
      </c>
      <c r="R492" s="34">
        <f t="shared" si="37"/>
        <v>38</v>
      </c>
      <c r="S492" s="23"/>
      <c r="T492" s="27">
        <v>31.8</v>
      </c>
      <c r="U492" s="29"/>
      <c r="V492" s="29"/>
      <c r="W492" s="27"/>
      <c r="X492" s="29"/>
      <c r="Y492" s="29"/>
      <c r="Z492" s="29"/>
      <c r="AA492" s="29"/>
      <c r="AB492" s="29">
        <v>20</v>
      </c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</row>
    <row r="493" spans="1:185" s="30" customFormat="1" ht="15.75" customHeight="1" x14ac:dyDescent="0.2">
      <c r="A493" s="25" t="s">
        <v>1723</v>
      </c>
      <c r="B493" s="41" t="s">
        <v>2547</v>
      </c>
      <c r="C493" s="26" t="s">
        <v>105</v>
      </c>
      <c r="D493" s="24" t="s">
        <v>1912</v>
      </c>
      <c r="E493" s="24" t="s">
        <v>2590</v>
      </c>
      <c r="F493" s="31"/>
      <c r="G493" s="24"/>
      <c r="H493" s="24"/>
      <c r="I493" s="25"/>
      <c r="J493" s="24"/>
      <c r="K493" s="24"/>
      <c r="L493" s="27"/>
      <c r="M493" s="28"/>
      <c r="N493" s="28"/>
      <c r="O493" s="27"/>
      <c r="P493" s="27"/>
      <c r="Q493" s="33">
        <f t="shared" si="36"/>
        <v>47.7</v>
      </c>
      <c r="R493" s="34">
        <f t="shared" si="37"/>
        <v>39</v>
      </c>
      <c r="S493" s="23"/>
      <c r="T493" s="27"/>
      <c r="U493" s="29"/>
      <c r="V493" s="29"/>
      <c r="W493" s="27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>
        <v>47.7</v>
      </c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</row>
    <row r="494" spans="1:185" s="30" customFormat="1" ht="15.75" customHeight="1" x14ac:dyDescent="0.2">
      <c r="A494" s="25" t="s">
        <v>1723</v>
      </c>
      <c r="B494" s="41" t="s">
        <v>2547</v>
      </c>
      <c r="C494" s="26" t="s">
        <v>105</v>
      </c>
      <c r="D494" s="24" t="s">
        <v>2233</v>
      </c>
      <c r="E494" s="24" t="s">
        <v>393</v>
      </c>
      <c r="F494" s="31"/>
      <c r="G494" s="24"/>
      <c r="H494" s="24"/>
      <c r="I494" s="25"/>
      <c r="J494" s="24"/>
      <c r="K494" s="24"/>
      <c r="L494" s="27"/>
      <c r="M494" s="28"/>
      <c r="N494" s="28"/>
      <c r="O494" s="27"/>
      <c r="P494" s="27"/>
      <c r="Q494" s="33">
        <f t="shared" si="36"/>
        <v>47.7</v>
      </c>
      <c r="R494" s="34">
        <f t="shared" si="37"/>
        <v>39</v>
      </c>
      <c r="S494" s="23"/>
      <c r="T494" s="27"/>
      <c r="U494" s="29"/>
      <c r="V494" s="29"/>
      <c r="W494" s="27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>
        <v>47.7</v>
      </c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</row>
    <row r="495" spans="1:185" s="30" customFormat="1" ht="15.75" customHeight="1" x14ac:dyDescent="0.2">
      <c r="A495" s="25" t="s">
        <v>1723</v>
      </c>
      <c r="B495" s="41" t="s">
        <v>2547</v>
      </c>
      <c r="C495" s="26" t="s">
        <v>105</v>
      </c>
      <c r="D495" s="24" t="s">
        <v>2591</v>
      </c>
      <c r="E495" s="24" t="s">
        <v>2592</v>
      </c>
      <c r="F495" s="31"/>
      <c r="G495" s="24"/>
      <c r="H495" s="24"/>
      <c r="I495" s="25"/>
      <c r="J495" s="24"/>
      <c r="K495" s="24"/>
      <c r="L495" s="27"/>
      <c r="M495" s="28"/>
      <c r="N495" s="28"/>
      <c r="O495" s="27"/>
      <c r="P495" s="27"/>
      <c r="Q495" s="33">
        <f t="shared" si="36"/>
        <v>47.7</v>
      </c>
      <c r="R495" s="34">
        <f t="shared" si="37"/>
        <v>39</v>
      </c>
      <c r="S495" s="23"/>
      <c r="T495" s="27"/>
      <c r="U495" s="29"/>
      <c r="V495" s="29"/>
      <c r="W495" s="27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>
        <v>47.7</v>
      </c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</row>
    <row r="496" spans="1:185" s="30" customFormat="1" ht="15.75" customHeight="1" x14ac:dyDescent="0.2">
      <c r="A496" s="25" t="s">
        <v>1723</v>
      </c>
      <c r="B496" s="41" t="s">
        <v>2547</v>
      </c>
      <c r="C496" s="26" t="s">
        <v>105</v>
      </c>
      <c r="D496" s="24" t="s">
        <v>2593</v>
      </c>
      <c r="E496" s="24" t="s">
        <v>2594</v>
      </c>
      <c r="F496" s="31"/>
      <c r="G496" s="24"/>
      <c r="H496" s="24"/>
      <c r="I496" s="25"/>
      <c r="J496" s="24"/>
      <c r="K496" s="24"/>
      <c r="L496" s="27"/>
      <c r="M496" s="28"/>
      <c r="N496" s="28"/>
      <c r="O496" s="27"/>
      <c r="P496" s="27"/>
      <c r="Q496" s="33">
        <f t="shared" si="36"/>
        <v>47.7</v>
      </c>
      <c r="R496" s="34">
        <f t="shared" si="37"/>
        <v>39</v>
      </c>
      <c r="S496" s="23"/>
      <c r="T496" s="27"/>
      <c r="U496" s="29"/>
      <c r="V496" s="29"/>
      <c r="W496" s="27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>
        <v>47.7</v>
      </c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</row>
    <row r="497" spans="1:185" s="30" customFormat="1" ht="15.75" customHeight="1" x14ac:dyDescent="0.2">
      <c r="A497" s="25" t="s">
        <v>1723</v>
      </c>
      <c r="B497" s="41" t="s">
        <v>2547</v>
      </c>
      <c r="C497" s="26" t="s">
        <v>105</v>
      </c>
      <c r="D497" s="24" t="s">
        <v>2595</v>
      </c>
      <c r="E497" s="24" t="s">
        <v>2596</v>
      </c>
      <c r="F497" s="31">
        <v>37244</v>
      </c>
      <c r="G497" s="24" t="s">
        <v>2597</v>
      </c>
      <c r="H497" s="24" t="s">
        <v>291</v>
      </c>
      <c r="I497" s="25">
        <v>7</v>
      </c>
      <c r="J497" s="24" t="s">
        <v>2598</v>
      </c>
      <c r="K497" s="24" t="s">
        <v>2599</v>
      </c>
      <c r="L497" s="27">
        <v>999823816</v>
      </c>
      <c r="M497" s="28" t="s">
        <v>112</v>
      </c>
      <c r="N497" s="28"/>
      <c r="O497" s="27"/>
      <c r="P497" s="27"/>
      <c r="Q497" s="33">
        <f t="shared" si="36"/>
        <v>45.45</v>
      </c>
      <c r="R497" s="34">
        <f t="shared" si="37"/>
        <v>43</v>
      </c>
      <c r="S497" s="23"/>
      <c r="T497" s="27"/>
      <c r="U497" s="29"/>
      <c r="V497" s="29"/>
      <c r="W497" s="27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>
        <v>45.45</v>
      </c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</row>
    <row r="498" spans="1:185" s="30" customFormat="1" ht="15.75" customHeight="1" x14ac:dyDescent="0.2">
      <c r="A498" s="25" t="s">
        <v>1723</v>
      </c>
      <c r="B498" s="41" t="s">
        <v>2547</v>
      </c>
      <c r="C498" s="26" t="s">
        <v>105</v>
      </c>
      <c r="D498" s="15" t="s">
        <v>1991</v>
      </c>
      <c r="E498" s="15" t="s">
        <v>3708</v>
      </c>
      <c r="F498" s="31"/>
      <c r="G498" s="24"/>
      <c r="H498" s="24"/>
      <c r="I498" s="25"/>
      <c r="J498" s="24"/>
      <c r="K498" s="24"/>
      <c r="L498" s="27"/>
      <c r="M498" s="28"/>
      <c r="N498" s="28"/>
      <c r="O498" s="27"/>
      <c r="P498" s="27"/>
      <c r="Q498" s="33">
        <f t="shared" si="36"/>
        <v>45.45</v>
      </c>
      <c r="R498" s="34">
        <f t="shared" si="37"/>
        <v>43</v>
      </c>
      <c r="S498" s="23"/>
      <c r="T498" s="27"/>
      <c r="U498" s="29"/>
      <c r="V498" s="29"/>
      <c r="W498" s="27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>
        <v>45.45</v>
      </c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</row>
    <row r="499" spans="1:185" s="30" customFormat="1" ht="15.75" customHeight="1" x14ac:dyDescent="0.2">
      <c r="A499" s="25" t="s">
        <v>1723</v>
      </c>
      <c r="B499" s="41" t="s">
        <v>2547</v>
      </c>
      <c r="C499" s="26" t="s">
        <v>105</v>
      </c>
      <c r="D499" s="62" t="s">
        <v>1629</v>
      </c>
      <c r="E499" s="62" t="s">
        <v>3765</v>
      </c>
      <c r="F499" s="31"/>
      <c r="G499" s="24"/>
      <c r="H499" s="24"/>
      <c r="I499" s="25"/>
      <c r="J499" s="24"/>
      <c r="K499" s="24"/>
      <c r="L499" s="27"/>
      <c r="M499" s="28"/>
      <c r="N499" s="28"/>
      <c r="O499" s="27"/>
      <c r="P499" s="27"/>
      <c r="Q499" s="33">
        <f t="shared" si="36"/>
        <v>45.45</v>
      </c>
      <c r="R499" s="34">
        <f t="shared" si="37"/>
        <v>43</v>
      </c>
      <c r="S499" s="23"/>
      <c r="T499" s="27"/>
      <c r="U499" s="29"/>
      <c r="V499" s="29"/>
      <c r="W499" s="27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>
        <v>45.45</v>
      </c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</row>
    <row r="500" spans="1:185" s="30" customFormat="1" ht="15.75" customHeight="1" x14ac:dyDescent="0.2">
      <c r="A500" s="25" t="s">
        <v>1723</v>
      </c>
      <c r="B500" s="41" t="s">
        <v>2547</v>
      </c>
      <c r="C500" s="26" t="s">
        <v>105</v>
      </c>
      <c r="D500" s="24" t="s">
        <v>2605</v>
      </c>
      <c r="E500" s="24" t="s">
        <v>2606</v>
      </c>
      <c r="F500" s="31"/>
      <c r="G500" s="24" t="s">
        <v>492</v>
      </c>
      <c r="H500" s="24" t="s">
        <v>145</v>
      </c>
      <c r="I500" s="25">
        <v>2</v>
      </c>
      <c r="J500" s="24" t="s">
        <v>146</v>
      </c>
      <c r="K500" s="24"/>
      <c r="L500" s="27">
        <v>999702666</v>
      </c>
      <c r="M500" s="28" t="s">
        <v>112</v>
      </c>
      <c r="N500" s="28"/>
      <c r="O500" s="27"/>
      <c r="P500" s="27"/>
      <c r="Q500" s="33">
        <f t="shared" si="36"/>
        <v>45</v>
      </c>
      <c r="R500" s="34">
        <f t="shared" si="37"/>
        <v>46</v>
      </c>
      <c r="S500" s="23"/>
      <c r="T500" s="27"/>
      <c r="U500" s="29"/>
      <c r="V500" s="29"/>
      <c r="W500" s="27"/>
      <c r="X500" s="29"/>
      <c r="Y500" s="29"/>
      <c r="Z500" s="29"/>
      <c r="AA500" s="29"/>
      <c r="AB500" s="29"/>
      <c r="AC500" s="29"/>
      <c r="AD500" s="29"/>
      <c r="AE500" s="29"/>
      <c r="AF500" s="29"/>
      <c r="AG500" s="29">
        <v>45</v>
      </c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</row>
    <row r="501" spans="1:185" s="30" customFormat="1" ht="15.75" customHeight="1" x14ac:dyDescent="0.2">
      <c r="A501" s="25" t="s">
        <v>1723</v>
      </c>
      <c r="B501" s="41" t="s">
        <v>2547</v>
      </c>
      <c r="C501" s="26" t="s">
        <v>105</v>
      </c>
      <c r="D501" s="15" t="s">
        <v>3706</v>
      </c>
      <c r="E501" s="15" t="s">
        <v>3707</v>
      </c>
      <c r="F501" s="31"/>
      <c r="G501" s="24"/>
      <c r="H501" s="24"/>
      <c r="I501" s="25"/>
      <c r="J501" s="24"/>
      <c r="K501" s="24"/>
      <c r="L501" s="27"/>
      <c r="M501" s="28"/>
      <c r="N501" s="28"/>
      <c r="O501" s="27"/>
      <c r="P501" s="27"/>
      <c r="Q501" s="33">
        <f t="shared" si="36"/>
        <v>44</v>
      </c>
      <c r="R501" s="34">
        <f t="shared" si="37"/>
        <v>47</v>
      </c>
      <c r="S501" s="23"/>
      <c r="T501" s="27"/>
      <c r="U501" s="29"/>
      <c r="V501" s="29"/>
      <c r="W501" s="27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>
        <v>44</v>
      </c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</row>
    <row r="502" spans="1:185" s="30" customFormat="1" ht="15.75" customHeight="1" x14ac:dyDescent="0.2">
      <c r="A502" s="25" t="s">
        <v>1723</v>
      </c>
      <c r="B502" s="41" t="s">
        <v>2547</v>
      </c>
      <c r="C502" s="26" t="s">
        <v>105</v>
      </c>
      <c r="D502" s="15" t="s">
        <v>3711</v>
      </c>
      <c r="E502" s="15" t="s">
        <v>3712</v>
      </c>
      <c r="F502" s="31"/>
      <c r="G502" s="24"/>
      <c r="H502" s="24"/>
      <c r="I502" s="25"/>
      <c r="J502" s="24"/>
      <c r="K502" s="24"/>
      <c r="L502" s="27"/>
      <c r="M502" s="28"/>
      <c r="N502" s="28"/>
      <c r="O502" s="27"/>
      <c r="P502" s="27"/>
      <c r="Q502" s="33">
        <f t="shared" si="36"/>
        <v>44</v>
      </c>
      <c r="R502" s="34">
        <f t="shared" si="37"/>
        <v>47</v>
      </c>
      <c r="S502" s="23"/>
      <c r="T502" s="27"/>
      <c r="U502" s="29"/>
      <c r="V502" s="29"/>
      <c r="W502" s="27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>
        <v>44</v>
      </c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</row>
    <row r="503" spans="1:185" s="30" customFormat="1" ht="15.75" customHeight="1" x14ac:dyDescent="0.2">
      <c r="A503" s="25" t="s">
        <v>1723</v>
      </c>
      <c r="B503" s="41" t="s">
        <v>2547</v>
      </c>
      <c r="C503" s="26" t="s">
        <v>105</v>
      </c>
      <c r="D503" s="15" t="s">
        <v>3598</v>
      </c>
      <c r="E503" s="15" t="s">
        <v>3713</v>
      </c>
      <c r="F503" s="31"/>
      <c r="G503" s="24"/>
      <c r="H503" s="24"/>
      <c r="I503" s="25"/>
      <c r="J503" s="24"/>
      <c r="K503" s="24"/>
      <c r="L503" s="27"/>
      <c r="M503" s="28"/>
      <c r="N503" s="28"/>
      <c r="O503" s="27"/>
      <c r="P503" s="27"/>
      <c r="Q503" s="33">
        <f t="shared" si="36"/>
        <v>44</v>
      </c>
      <c r="R503" s="34">
        <f t="shared" si="37"/>
        <v>47</v>
      </c>
      <c r="S503" s="23"/>
      <c r="T503" s="27"/>
      <c r="U503" s="29"/>
      <c r="V503" s="29"/>
      <c r="W503" s="27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>
        <v>44</v>
      </c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</row>
    <row r="504" spans="1:185" s="30" customFormat="1" ht="15.75" customHeight="1" x14ac:dyDescent="0.2">
      <c r="A504" s="25" t="s">
        <v>1723</v>
      </c>
      <c r="B504" s="41" t="s">
        <v>2547</v>
      </c>
      <c r="C504" s="26" t="s">
        <v>105</v>
      </c>
      <c r="D504" s="24" t="s">
        <v>2316</v>
      </c>
      <c r="E504" s="24" t="s">
        <v>2317</v>
      </c>
      <c r="F504" s="31">
        <v>37547</v>
      </c>
      <c r="G504" s="24" t="s">
        <v>2607</v>
      </c>
      <c r="H504" s="24" t="s">
        <v>316</v>
      </c>
      <c r="I504" s="25">
        <v>7</v>
      </c>
      <c r="J504" s="24" t="s">
        <v>519</v>
      </c>
      <c r="K504" s="24" t="s">
        <v>520</v>
      </c>
      <c r="L504" s="27">
        <v>999861630</v>
      </c>
      <c r="M504" s="28" t="s">
        <v>112</v>
      </c>
      <c r="N504" s="28"/>
      <c r="O504" s="27"/>
      <c r="P504" s="27"/>
      <c r="Q504" s="33">
        <f t="shared" si="36"/>
        <v>41.6</v>
      </c>
      <c r="R504" s="34">
        <f t="shared" si="37"/>
        <v>50</v>
      </c>
      <c r="S504" s="23"/>
      <c r="T504" s="27"/>
      <c r="U504" s="29"/>
      <c r="V504" s="29"/>
      <c r="W504" s="27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>
        <v>41.6</v>
      </c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</row>
    <row r="505" spans="1:185" s="30" customFormat="1" ht="15.75" customHeight="1" x14ac:dyDescent="0.2">
      <c r="A505" s="25" t="s">
        <v>1723</v>
      </c>
      <c r="B505" s="41" t="s">
        <v>2547</v>
      </c>
      <c r="C505" s="26" t="s">
        <v>105</v>
      </c>
      <c r="D505" s="15" t="s">
        <v>3818</v>
      </c>
      <c r="E505" s="15" t="s">
        <v>3819</v>
      </c>
      <c r="F505" s="31"/>
      <c r="G505" s="24"/>
      <c r="H505" s="24"/>
      <c r="I505" s="25"/>
      <c r="J505" s="24"/>
      <c r="K505" s="24"/>
      <c r="L505" s="27"/>
      <c r="M505" s="28"/>
      <c r="N505" s="28"/>
      <c r="O505" s="27"/>
      <c r="P505" s="27"/>
      <c r="Q505" s="33">
        <f t="shared" si="36"/>
        <v>40.4</v>
      </c>
      <c r="R505" s="34">
        <f t="shared" si="37"/>
        <v>51</v>
      </c>
      <c r="S505" s="23"/>
      <c r="T505" s="27"/>
      <c r="U505" s="29"/>
      <c r="V505" s="29"/>
      <c r="W505" s="27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>
        <v>40.4</v>
      </c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</row>
    <row r="506" spans="1:185" s="30" customFormat="1" ht="15.75" customHeight="1" x14ac:dyDescent="0.2">
      <c r="A506" s="25" t="s">
        <v>1723</v>
      </c>
      <c r="B506" s="41" t="s">
        <v>2547</v>
      </c>
      <c r="C506" s="26" t="s">
        <v>105</v>
      </c>
      <c r="D506" s="24" t="s">
        <v>2408</v>
      </c>
      <c r="E506" s="24" t="s">
        <v>930</v>
      </c>
      <c r="F506" s="31"/>
      <c r="G506" s="24" t="s">
        <v>900</v>
      </c>
      <c r="H506" s="24" t="s">
        <v>139</v>
      </c>
      <c r="I506" s="25">
        <v>8</v>
      </c>
      <c r="J506" s="24" t="s">
        <v>713</v>
      </c>
      <c r="K506" s="24" t="s">
        <v>714</v>
      </c>
      <c r="L506" s="27">
        <v>999725549</v>
      </c>
      <c r="M506" s="28" t="s">
        <v>112</v>
      </c>
      <c r="N506" s="28"/>
      <c r="O506" s="27"/>
      <c r="P506" s="27"/>
      <c r="Q506" s="33">
        <f t="shared" si="36"/>
        <v>40.4</v>
      </c>
      <c r="R506" s="34">
        <f t="shared" si="37"/>
        <v>51</v>
      </c>
      <c r="S506" s="23"/>
      <c r="T506" s="27"/>
      <c r="U506" s="29"/>
      <c r="V506" s="29"/>
      <c r="W506" s="27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>
        <v>40.4</v>
      </c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</row>
    <row r="507" spans="1:185" s="30" customFormat="1" ht="15.75" customHeight="1" x14ac:dyDescent="0.2">
      <c r="A507" s="25" t="s">
        <v>1723</v>
      </c>
      <c r="B507" s="41" t="s">
        <v>2547</v>
      </c>
      <c r="C507" s="26" t="s">
        <v>105</v>
      </c>
      <c r="D507" s="24" t="s">
        <v>2396</v>
      </c>
      <c r="E507" s="24" t="s">
        <v>2397</v>
      </c>
      <c r="F507" s="31"/>
      <c r="G507" s="24"/>
      <c r="H507" s="24"/>
      <c r="I507" s="25"/>
      <c r="J507" s="24"/>
      <c r="K507" s="24"/>
      <c r="L507" s="27"/>
      <c r="M507" s="28"/>
      <c r="N507" s="28"/>
      <c r="O507" s="27"/>
      <c r="P507" s="27"/>
      <c r="Q507" s="33">
        <f t="shared" si="36"/>
        <v>40.4</v>
      </c>
      <c r="R507" s="34">
        <f t="shared" si="37"/>
        <v>51</v>
      </c>
      <c r="S507" s="23"/>
      <c r="T507" s="27"/>
      <c r="U507" s="29"/>
      <c r="V507" s="29"/>
      <c r="W507" s="27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>
        <v>40.4</v>
      </c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</row>
    <row r="508" spans="1:185" s="30" customFormat="1" ht="15.75" customHeight="1" x14ac:dyDescent="0.2">
      <c r="A508" s="25" t="s">
        <v>1723</v>
      </c>
      <c r="B508" s="41" t="s">
        <v>2547</v>
      </c>
      <c r="C508" s="26" t="s">
        <v>105</v>
      </c>
      <c r="D508" s="24" t="s">
        <v>1998</v>
      </c>
      <c r="E508" s="24" t="s">
        <v>2612</v>
      </c>
      <c r="F508" s="31"/>
      <c r="G508" s="24"/>
      <c r="H508" s="24"/>
      <c r="I508" s="25"/>
      <c r="J508" s="24"/>
      <c r="K508" s="24"/>
      <c r="L508" s="27"/>
      <c r="M508" s="28"/>
      <c r="N508" s="28"/>
      <c r="O508" s="27"/>
      <c r="P508" s="27"/>
      <c r="Q508" s="33">
        <f t="shared" si="36"/>
        <v>40</v>
      </c>
      <c r="R508" s="34">
        <f t="shared" si="37"/>
        <v>54</v>
      </c>
      <c r="S508" s="23"/>
      <c r="T508" s="27"/>
      <c r="U508" s="29"/>
      <c r="V508" s="29"/>
      <c r="W508" s="27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>
        <v>40</v>
      </c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</row>
    <row r="509" spans="1:185" s="30" customFormat="1" ht="15.75" customHeight="1" x14ac:dyDescent="0.2">
      <c r="A509" s="25" t="s">
        <v>1723</v>
      </c>
      <c r="B509" s="41" t="s">
        <v>2547</v>
      </c>
      <c r="C509" s="26" t="s">
        <v>105</v>
      </c>
      <c r="D509" s="24" t="s">
        <v>2613</v>
      </c>
      <c r="E509" s="24" t="s">
        <v>1642</v>
      </c>
      <c r="F509" s="31">
        <v>37105</v>
      </c>
      <c r="G509" s="24" t="s">
        <v>2614</v>
      </c>
      <c r="H509" s="24" t="s">
        <v>156</v>
      </c>
      <c r="I509" s="25">
        <v>6</v>
      </c>
      <c r="J509" s="24" t="s">
        <v>2615</v>
      </c>
      <c r="K509" s="24" t="s">
        <v>2616</v>
      </c>
      <c r="L509" s="27">
        <v>999821154</v>
      </c>
      <c r="M509" s="28" t="s">
        <v>112</v>
      </c>
      <c r="N509" s="28"/>
      <c r="O509" s="27"/>
      <c r="P509" s="27"/>
      <c r="Q509" s="33">
        <f t="shared" si="36"/>
        <v>40</v>
      </c>
      <c r="R509" s="34">
        <f t="shared" si="37"/>
        <v>54</v>
      </c>
      <c r="S509" s="23"/>
      <c r="T509" s="27"/>
      <c r="U509" s="29"/>
      <c r="V509" s="29"/>
      <c r="W509" s="27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>
        <v>40</v>
      </c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</row>
    <row r="510" spans="1:185" s="30" customFormat="1" ht="15.75" customHeight="1" x14ac:dyDescent="0.2">
      <c r="A510" s="25" t="s">
        <v>1723</v>
      </c>
      <c r="B510" s="41" t="s">
        <v>2547</v>
      </c>
      <c r="C510" s="26" t="s">
        <v>105</v>
      </c>
      <c r="D510" s="24" t="s">
        <v>2462</v>
      </c>
      <c r="E510" s="24" t="s">
        <v>2104</v>
      </c>
      <c r="F510" s="31"/>
      <c r="G510" s="24" t="s">
        <v>2105</v>
      </c>
      <c r="H510" s="24" t="s">
        <v>116</v>
      </c>
      <c r="I510" s="25">
        <v>2</v>
      </c>
      <c r="J510" s="24" t="s">
        <v>589</v>
      </c>
      <c r="K510" s="24" t="s">
        <v>2106</v>
      </c>
      <c r="L510" s="27">
        <v>999712415</v>
      </c>
      <c r="M510" s="28" t="s">
        <v>112</v>
      </c>
      <c r="N510" s="28"/>
      <c r="O510" s="27"/>
      <c r="P510" s="27"/>
      <c r="Q510" s="33">
        <f t="shared" si="36"/>
        <v>38.22</v>
      </c>
      <c r="R510" s="34">
        <f t="shared" si="37"/>
        <v>56</v>
      </c>
      <c r="S510" s="23"/>
      <c r="T510" s="27"/>
      <c r="U510" s="29"/>
      <c r="V510" s="29"/>
      <c r="W510" s="27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>
        <v>31.8</v>
      </c>
      <c r="BL510" s="29"/>
      <c r="BM510" s="29"/>
      <c r="BN510" s="29"/>
      <c r="BO510" s="29"/>
      <c r="BP510" s="29">
        <v>6.42</v>
      </c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</row>
    <row r="511" spans="1:185" s="30" customFormat="1" ht="15.75" customHeight="1" x14ac:dyDescent="0.2">
      <c r="A511" s="25" t="s">
        <v>1723</v>
      </c>
      <c r="B511" s="41" t="s">
        <v>2547</v>
      </c>
      <c r="C511" s="26" t="s">
        <v>105</v>
      </c>
      <c r="D511" s="24" t="s">
        <v>1917</v>
      </c>
      <c r="E511" s="24" t="s">
        <v>1828</v>
      </c>
      <c r="F511" s="31"/>
      <c r="G511" s="24" t="s">
        <v>1388</v>
      </c>
      <c r="H511" s="24" t="s">
        <v>122</v>
      </c>
      <c r="I511" s="25">
        <v>4</v>
      </c>
      <c r="J511" s="24" t="s">
        <v>328</v>
      </c>
      <c r="K511" s="24" t="s">
        <v>329</v>
      </c>
      <c r="L511" s="27">
        <v>999704756</v>
      </c>
      <c r="M511" s="28" t="s">
        <v>112</v>
      </c>
      <c r="N511" s="28"/>
      <c r="O511" s="27"/>
      <c r="P511" s="27"/>
      <c r="Q511" s="33">
        <f t="shared" si="36"/>
        <v>37.450000000000003</v>
      </c>
      <c r="R511" s="34">
        <f t="shared" si="37"/>
        <v>57</v>
      </c>
      <c r="S511" s="23"/>
      <c r="T511" s="27">
        <v>31.8</v>
      </c>
      <c r="U511" s="29"/>
      <c r="V511" s="29"/>
      <c r="W511" s="27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>
        <v>5.65</v>
      </c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</row>
    <row r="512" spans="1:185" s="30" customFormat="1" ht="15.75" customHeight="1" x14ac:dyDescent="0.2">
      <c r="A512" s="25" t="s">
        <v>1723</v>
      </c>
      <c r="B512" s="41" t="s">
        <v>2547</v>
      </c>
      <c r="C512" s="26" t="s">
        <v>105</v>
      </c>
      <c r="D512" s="24" t="s">
        <v>482</v>
      </c>
      <c r="E512" s="24" t="s">
        <v>2617</v>
      </c>
      <c r="F512" s="31"/>
      <c r="G512" s="24"/>
      <c r="H512" s="24"/>
      <c r="I512" s="25"/>
      <c r="J512" s="24"/>
      <c r="K512" s="24"/>
      <c r="L512" s="27"/>
      <c r="M512" s="28"/>
      <c r="N512" s="28"/>
      <c r="O512" s="27"/>
      <c r="P512" s="27"/>
      <c r="Q512" s="33">
        <f t="shared" si="36"/>
        <v>37.06</v>
      </c>
      <c r="R512" s="34">
        <f t="shared" si="37"/>
        <v>58</v>
      </c>
      <c r="S512" s="23"/>
      <c r="T512" s="27"/>
      <c r="U512" s="29"/>
      <c r="V512" s="29"/>
      <c r="W512" s="27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>
        <v>37.06</v>
      </c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</row>
    <row r="513" spans="1:185" s="30" customFormat="1" ht="15.75" customHeight="1" x14ac:dyDescent="0.2">
      <c r="A513" s="25" t="s">
        <v>1723</v>
      </c>
      <c r="B513" s="41" t="s">
        <v>2547</v>
      </c>
      <c r="C513" s="26" t="s">
        <v>105</v>
      </c>
      <c r="D513" s="24" t="s">
        <v>2618</v>
      </c>
      <c r="E513" s="24" t="s">
        <v>2619</v>
      </c>
      <c r="F513" s="31"/>
      <c r="G513" s="24"/>
      <c r="H513" s="24"/>
      <c r="I513" s="25"/>
      <c r="J513" s="24"/>
      <c r="K513" s="24"/>
      <c r="L513" s="27"/>
      <c r="M513" s="28"/>
      <c r="N513" s="28"/>
      <c r="O513" s="27"/>
      <c r="P513" s="27"/>
      <c r="Q513" s="33">
        <f t="shared" si="36"/>
        <v>36.04</v>
      </c>
      <c r="R513" s="34">
        <f t="shared" si="37"/>
        <v>59</v>
      </c>
      <c r="S513" s="23"/>
      <c r="T513" s="27"/>
      <c r="U513" s="29"/>
      <c r="V513" s="29"/>
      <c r="W513" s="27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>
        <v>36.04</v>
      </c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</row>
    <row r="514" spans="1:185" s="30" customFormat="1" ht="15.75" customHeight="1" x14ac:dyDescent="0.2">
      <c r="A514" s="25" t="s">
        <v>1723</v>
      </c>
      <c r="B514" s="41" t="s">
        <v>2547</v>
      </c>
      <c r="C514" s="26" t="s">
        <v>105</v>
      </c>
      <c r="D514" s="24" t="s">
        <v>1795</v>
      </c>
      <c r="E514" s="24" t="s">
        <v>2620</v>
      </c>
      <c r="F514" s="31"/>
      <c r="G514" s="24"/>
      <c r="H514" s="24"/>
      <c r="I514" s="25"/>
      <c r="J514" s="24"/>
      <c r="K514" s="24"/>
      <c r="L514" s="27"/>
      <c r="M514" s="28"/>
      <c r="N514" s="28"/>
      <c r="O514" s="27"/>
      <c r="P514" s="27"/>
      <c r="Q514" s="33">
        <f t="shared" si="36"/>
        <v>36.04</v>
      </c>
      <c r="R514" s="34">
        <f t="shared" si="37"/>
        <v>59</v>
      </c>
      <c r="S514" s="23"/>
      <c r="T514" s="27"/>
      <c r="U514" s="29"/>
      <c r="V514" s="29"/>
      <c r="W514" s="27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>
        <v>36.04</v>
      </c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</row>
    <row r="515" spans="1:185" s="30" customFormat="1" ht="15.75" customHeight="1" x14ac:dyDescent="0.2">
      <c r="A515" s="25" t="s">
        <v>1723</v>
      </c>
      <c r="B515" s="41" t="s">
        <v>2547</v>
      </c>
      <c r="C515" s="26" t="s">
        <v>105</v>
      </c>
      <c r="D515" s="24" t="s">
        <v>2535</v>
      </c>
      <c r="E515" s="24" t="s">
        <v>1766</v>
      </c>
      <c r="F515" s="31"/>
      <c r="G515" s="24"/>
      <c r="H515" s="24"/>
      <c r="I515" s="25"/>
      <c r="J515" s="24"/>
      <c r="K515" s="24"/>
      <c r="L515" s="27"/>
      <c r="M515" s="28"/>
      <c r="N515" s="28"/>
      <c r="O515" s="27"/>
      <c r="P515" s="27"/>
      <c r="Q515" s="33">
        <f t="shared" si="36"/>
        <v>36.04</v>
      </c>
      <c r="R515" s="34">
        <f t="shared" si="37"/>
        <v>59</v>
      </c>
      <c r="S515" s="23"/>
      <c r="T515" s="27"/>
      <c r="U515" s="29"/>
      <c r="V515" s="29"/>
      <c r="W515" s="27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>
        <v>36.04</v>
      </c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</row>
    <row r="516" spans="1:185" s="30" customFormat="1" ht="15.75" customHeight="1" x14ac:dyDescent="0.2">
      <c r="A516" s="49" t="s">
        <v>1723</v>
      </c>
      <c r="B516" s="41" t="s">
        <v>2547</v>
      </c>
      <c r="C516" s="50" t="s">
        <v>105</v>
      </c>
      <c r="D516" s="24" t="s">
        <v>2159</v>
      </c>
      <c r="E516" s="24" t="s">
        <v>2621</v>
      </c>
      <c r="F516" s="31"/>
      <c r="G516" s="24"/>
      <c r="H516" s="24"/>
      <c r="I516" s="25"/>
      <c r="J516" s="24"/>
      <c r="K516" s="24"/>
      <c r="L516" s="27"/>
      <c r="M516" s="28"/>
      <c r="N516" s="28"/>
      <c r="O516" s="27"/>
      <c r="P516" s="27"/>
      <c r="Q516" s="33">
        <f t="shared" si="36"/>
        <v>36.04</v>
      </c>
      <c r="R516" s="34">
        <f t="shared" si="37"/>
        <v>59</v>
      </c>
      <c r="S516" s="23"/>
      <c r="T516" s="27"/>
      <c r="U516" s="29"/>
      <c r="V516" s="29"/>
      <c r="W516" s="27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>
        <v>36.04</v>
      </c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</row>
    <row r="517" spans="1:185" s="30" customFormat="1" ht="15.75" customHeight="1" x14ac:dyDescent="0.2">
      <c r="A517" s="25" t="s">
        <v>1723</v>
      </c>
      <c r="B517" s="41" t="s">
        <v>2547</v>
      </c>
      <c r="C517" s="26" t="s">
        <v>105</v>
      </c>
      <c r="D517" s="24" t="s">
        <v>2413</v>
      </c>
      <c r="E517" s="24" t="s">
        <v>2622</v>
      </c>
      <c r="F517" s="31"/>
      <c r="G517" s="24" t="s">
        <v>2623</v>
      </c>
      <c r="H517" s="24" t="s">
        <v>1374</v>
      </c>
      <c r="I517" s="25">
        <v>3</v>
      </c>
      <c r="J517" s="24" t="s">
        <v>1495</v>
      </c>
      <c r="K517" s="24" t="s">
        <v>1496</v>
      </c>
      <c r="L517" s="27">
        <v>999726382</v>
      </c>
      <c r="M517" s="28" t="s">
        <v>112</v>
      </c>
      <c r="N517" s="28"/>
      <c r="O517" s="27"/>
      <c r="P517" s="27"/>
      <c r="Q517" s="33">
        <f t="shared" si="36"/>
        <v>36.04</v>
      </c>
      <c r="R517" s="34">
        <f t="shared" si="37"/>
        <v>59</v>
      </c>
      <c r="S517" s="23"/>
      <c r="T517" s="27"/>
      <c r="U517" s="29"/>
      <c r="V517" s="29"/>
      <c r="W517" s="27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>
        <v>36.04</v>
      </c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</row>
    <row r="518" spans="1:185" s="30" customFormat="1" ht="15.75" customHeight="1" x14ac:dyDescent="0.2">
      <c r="A518" s="25" t="s">
        <v>1723</v>
      </c>
      <c r="B518" s="41" t="s">
        <v>2547</v>
      </c>
      <c r="C518" s="26" t="s">
        <v>105</v>
      </c>
      <c r="D518" s="24" t="s">
        <v>2624</v>
      </c>
      <c r="E518" s="24" t="s">
        <v>2625</v>
      </c>
      <c r="F518" s="31"/>
      <c r="G518" s="24" t="s">
        <v>2626</v>
      </c>
      <c r="H518" s="24" t="s">
        <v>258</v>
      </c>
      <c r="I518" s="25">
        <v>5</v>
      </c>
      <c r="J518" s="24" t="s">
        <v>2627</v>
      </c>
      <c r="K518" s="24" t="s">
        <v>2628</v>
      </c>
      <c r="L518" s="27">
        <v>999893234</v>
      </c>
      <c r="M518" s="28" t="s">
        <v>112</v>
      </c>
      <c r="N518" s="28"/>
      <c r="O518" s="27"/>
      <c r="P518" s="27"/>
      <c r="Q518" s="33">
        <f t="shared" si="36"/>
        <v>35.700000000000003</v>
      </c>
      <c r="R518" s="34">
        <f t="shared" si="37"/>
        <v>64</v>
      </c>
      <c r="S518" s="23"/>
      <c r="T518" s="27"/>
      <c r="U518" s="29"/>
      <c r="V518" s="29"/>
      <c r="W518" s="27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>
        <v>35.700000000000003</v>
      </c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</row>
    <row r="519" spans="1:185" s="30" customFormat="1" ht="15.75" customHeight="1" x14ac:dyDescent="0.2">
      <c r="A519" s="25" t="s">
        <v>1723</v>
      </c>
      <c r="B519" s="41" t="s">
        <v>2547</v>
      </c>
      <c r="C519" s="26" t="s">
        <v>105</v>
      </c>
      <c r="D519" s="24" t="s">
        <v>1903</v>
      </c>
      <c r="E519" s="24" t="s">
        <v>2629</v>
      </c>
      <c r="F519" s="31"/>
      <c r="G519" s="24" t="s">
        <v>2630</v>
      </c>
      <c r="H519" s="24" t="s">
        <v>116</v>
      </c>
      <c r="I519" s="25">
        <v>2</v>
      </c>
      <c r="J519" s="24" t="s">
        <v>2631</v>
      </c>
      <c r="K519" s="24" t="s">
        <v>2632</v>
      </c>
      <c r="L519" s="27">
        <v>999857194</v>
      </c>
      <c r="M519" s="28" t="s">
        <v>112</v>
      </c>
      <c r="N519" s="28"/>
      <c r="O519" s="27"/>
      <c r="P519" s="27"/>
      <c r="Q519" s="33">
        <f t="shared" ref="Q519:Q535" si="38">SUM(T519:EE519)</f>
        <v>35.700000000000003</v>
      </c>
      <c r="R519" s="34">
        <f t="shared" ref="R519:R550" si="39">RANK(Q519,$Q$455:$Q$661)</f>
        <v>64</v>
      </c>
      <c r="S519" s="23"/>
      <c r="T519" s="27"/>
      <c r="U519" s="29"/>
      <c r="V519" s="29"/>
      <c r="W519" s="27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>
        <v>35.700000000000003</v>
      </c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</row>
    <row r="520" spans="1:185" s="30" customFormat="1" ht="15.75" customHeight="1" x14ac:dyDescent="0.2">
      <c r="A520" s="25" t="s">
        <v>1723</v>
      </c>
      <c r="B520" s="41" t="s">
        <v>2547</v>
      </c>
      <c r="C520" s="26" t="s">
        <v>105</v>
      </c>
      <c r="D520" s="24" t="s">
        <v>2469</v>
      </c>
      <c r="E520" s="24" t="s">
        <v>2470</v>
      </c>
      <c r="F520" s="31"/>
      <c r="G520" s="24" t="s">
        <v>2471</v>
      </c>
      <c r="H520" s="24" t="s">
        <v>169</v>
      </c>
      <c r="I520" s="25">
        <v>2</v>
      </c>
      <c r="J520" s="24" t="s">
        <v>2472</v>
      </c>
      <c r="K520" s="24" t="s">
        <v>2473</v>
      </c>
      <c r="L520" s="27">
        <v>999885576</v>
      </c>
      <c r="M520" s="28" t="s">
        <v>112</v>
      </c>
      <c r="N520" s="28"/>
      <c r="O520" s="27"/>
      <c r="P520" s="27"/>
      <c r="Q520" s="33">
        <f t="shared" si="38"/>
        <v>35.4</v>
      </c>
      <c r="R520" s="34">
        <f t="shared" si="39"/>
        <v>66</v>
      </c>
      <c r="S520" s="23"/>
      <c r="T520" s="27"/>
      <c r="U520" s="29"/>
      <c r="V520" s="29"/>
      <c r="W520" s="27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>
        <v>35.4</v>
      </c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</row>
    <row r="521" spans="1:185" s="30" customFormat="1" ht="15.75" customHeight="1" x14ac:dyDescent="0.2">
      <c r="A521" s="25" t="s">
        <v>1723</v>
      </c>
      <c r="B521" s="41" t="s">
        <v>2547</v>
      </c>
      <c r="C521" s="26" t="s">
        <v>105</v>
      </c>
      <c r="D521" s="24" t="s">
        <v>2633</v>
      </c>
      <c r="E521" s="24" t="s">
        <v>545</v>
      </c>
      <c r="F521" s="31"/>
      <c r="G521" s="24"/>
      <c r="H521" s="24"/>
      <c r="I521" s="25"/>
      <c r="J521" s="24"/>
      <c r="K521" s="24"/>
      <c r="L521" s="27"/>
      <c r="M521" s="28"/>
      <c r="N521" s="28"/>
      <c r="O521" s="27"/>
      <c r="P521" s="27"/>
      <c r="Q521" s="33">
        <f t="shared" si="38"/>
        <v>35.4</v>
      </c>
      <c r="R521" s="34">
        <f t="shared" si="39"/>
        <v>66</v>
      </c>
      <c r="S521" s="23"/>
      <c r="T521" s="27"/>
      <c r="U521" s="29"/>
      <c r="V521" s="29"/>
      <c r="W521" s="27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>
        <v>35.4</v>
      </c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</row>
    <row r="522" spans="1:185" s="30" customFormat="1" ht="15.75" customHeight="1" x14ac:dyDescent="0.2">
      <c r="A522" s="25" t="s">
        <v>1723</v>
      </c>
      <c r="B522" s="41" t="s">
        <v>2547</v>
      </c>
      <c r="C522" s="26" t="s">
        <v>105</v>
      </c>
      <c r="D522" s="24" t="s">
        <v>2287</v>
      </c>
      <c r="E522" s="24" t="s">
        <v>1428</v>
      </c>
      <c r="F522" s="31"/>
      <c r="G522" s="24"/>
      <c r="H522" s="24"/>
      <c r="I522" s="25"/>
      <c r="J522" s="24"/>
      <c r="K522" s="24"/>
      <c r="L522" s="27"/>
      <c r="M522" s="28"/>
      <c r="N522" s="28"/>
      <c r="O522" s="27"/>
      <c r="P522" s="27"/>
      <c r="Q522" s="33">
        <f t="shared" si="38"/>
        <v>35.020000000000003</v>
      </c>
      <c r="R522" s="34">
        <f t="shared" si="39"/>
        <v>68</v>
      </c>
      <c r="S522" s="23"/>
      <c r="T522" s="27"/>
      <c r="U522" s="29"/>
      <c r="V522" s="29"/>
      <c r="W522" s="27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>
        <v>35.020000000000003</v>
      </c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</row>
    <row r="523" spans="1:185" s="30" customFormat="1" ht="15.75" customHeight="1" x14ac:dyDescent="0.2">
      <c r="A523" s="25" t="s">
        <v>1723</v>
      </c>
      <c r="B523" s="41" t="s">
        <v>2547</v>
      </c>
      <c r="C523" s="26" t="s">
        <v>105</v>
      </c>
      <c r="D523" s="15" t="s">
        <v>2535</v>
      </c>
      <c r="E523" s="15" t="s">
        <v>2135</v>
      </c>
      <c r="F523" s="31"/>
      <c r="G523" s="24"/>
      <c r="H523" s="24"/>
      <c r="I523" s="25"/>
      <c r="J523" s="24"/>
      <c r="K523" s="24"/>
      <c r="L523" s="27"/>
      <c r="M523" s="28"/>
      <c r="N523" s="28"/>
      <c r="O523" s="27"/>
      <c r="P523" s="27"/>
      <c r="Q523" s="33">
        <f t="shared" si="38"/>
        <v>35.020000000000003</v>
      </c>
      <c r="R523" s="34">
        <f t="shared" si="39"/>
        <v>68</v>
      </c>
      <c r="S523" s="23"/>
      <c r="T523" s="27"/>
      <c r="U523" s="29"/>
      <c r="V523" s="29"/>
      <c r="W523" s="27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>
        <v>35.020000000000003</v>
      </c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</row>
    <row r="524" spans="1:185" s="30" customFormat="1" ht="15.75" customHeight="1" x14ac:dyDescent="0.2">
      <c r="A524" s="25" t="s">
        <v>1723</v>
      </c>
      <c r="B524" s="41" t="s">
        <v>2547</v>
      </c>
      <c r="C524" s="26" t="s">
        <v>105</v>
      </c>
      <c r="D524" s="24" t="s">
        <v>2634</v>
      </c>
      <c r="E524" s="24" t="s">
        <v>2141</v>
      </c>
      <c r="F524" s="31"/>
      <c r="G524" s="24"/>
      <c r="H524" s="24"/>
      <c r="I524" s="25"/>
      <c r="J524" s="24"/>
      <c r="K524" s="24"/>
      <c r="L524" s="27"/>
      <c r="M524" s="28"/>
      <c r="N524" s="28"/>
      <c r="O524" s="27"/>
      <c r="P524" s="27"/>
      <c r="Q524" s="33">
        <f t="shared" si="38"/>
        <v>35.020000000000003</v>
      </c>
      <c r="R524" s="34">
        <f t="shared" si="39"/>
        <v>68</v>
      </c>
      <c r="S524" s="23"/>
      <c r="T524" s="27"/>
      <c r="U524" s="29"/>
      <c r="V524" s="29"/>
      <c r="W524" s="27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>
        <v>35.020000000000003</v>
      </c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</row>
    <row r="525" spans="1:185" s="30" customFormat="1" ht="15.75" customHeight="1" x14ac:dyDescent="0.2">
      <c r="A525" s="25" t="s">
        <v>1723</v>
      </c>
      <c r="B525" s="41" t="s">
        <v>2547</v>
      </c>
      <c r="C525" s="26" t="s">
        <v>105</v>
      </c>
      <c r="D525" s="24" t="s">
        <v>1901</v>
      </c>
      <c r="E525" s="24" t="s">
        <v>731</v>
      </c>
      <c r="F525" s="31"/>
      <c r="G525" s="24" t="s">
        <v>386</v>
      </c>
      <c r="H525" s="24" t="s">
        <v>122</v>
      </c>
      <c r="I525" s="25">
        <v>4</v>
      </c>
      <c r="J525" s="24" t="s">
        <v>151</v>
      </c>
      <c r="K525" s="24" t="s">
        <v>2635</v>
      </c>
      <c r="L525" s="27">
        <v>999899077</v>
      </c>
      <c r="M525" s="28" t="s">
        <v>112</v>
      </c>
      <c r="N525" s="28"/>
      <c r="O525" s="27"/>
      <c r="P525" s="27"/>
      <c r="Q525" s="33">
        <f t="shared" si="38"/>
        <v>35.020000000000003</v>
      </c>
      <c r="R525" s="34">
        <f t="shared" si="39"/>
        <v>68</v>
      </c>
      <c r="S525" s="23"/>
      <c r="T525" s="27"/>
      <c r="U525" s="29"/>
      <c r="V525" s="29"/>
      <c r="W525" s="27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>
        <v>35.020000000000003</v>
      </c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</row>
    <row r="526" spans="1:185" s="30" customFormat="1" ht="15.75" customHeight="1" x14ac:dyDescent="0.2">
      <c r="A526" s="25" t="s">
        <v>1723</v>
      </c>
      <c r="B526" s="41" t="s">
        <v>2547</v>
      </c>
      <c r="C526" s="26" t="s">
        <v>105</v>
      </c>
      <c r="D526" s="24" t="s">
        <v>1886</v>
      </c>
      <c r="E526" s="24" t="s">
        <v>2770</v>
      </c>
      <c r="F526" s="31">
        <v>37030</v>
      </c>
      <c r="G526" s="24" t="s">
        <v>2771</v>
      </c>
      <c r="H526" s="24" t="s">
        <v>316</v>
      </c>
      <c r="I526" s="25">
        <v>7</v>
      </c>
      <c r="J526" s="24" t="s">
        <v>2772</v>
      </c>
      <c r="K526" s="24" t="s">
        <v>2773</v>
      </c>
      <c r="L526" s="27">
        <v>999880173</v>
      </c>
      <c r="M526" s="28" t="s">
        <v>112</v>
      </c>
      <c r="N526" s="28"/>
      <c r="O526" s="27"/>
      <c r="P526" s="27"/>
      <c r="Q526" s="33">
        <f t="shared" si="38"/>
        <v>35.020000000000003</v>
      </c>
      <c r="R526" s="34">
        <f t="shared" si="39"/>
        <v>68</v>
      </c>
      <c r="S526" s="23"/>
      <c r="T526" s="27"/>
      <c r="U526" s="29"/>
      <c r="V526" s="29"/>
      <c r="W526" s="27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>
        <v>35.020000000000003</v>
      </c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</row>
    <row r="527" spans="1:185" s="30" customFormat="1" ht="15.75" customHeight="1" x14ac:dyDescent="0.2">
      <c r="A527" s="25" t="s">
        <v>1723</v>
      </c>
      <c r="B527" s="41" t="s">
        <v>2547</v>
      </c>
      <c r="C527" s="26" t="s">
        <v>105</v>
      </c>
      <c r="D527" s="24" t="s">
        <v>1886</v>
      </c>
      <c r="E527" s="24" t="s">
        <v>2636</v>
      </c>
      <c r="F527" s="31"/>
      <c r="G527" s="24" t="s">
        <v>439</v>
      </c>
      <c r="H527" s="24" t="s">
        <v>177</v>
      </c>
      <c r="I527" s="25">
        <v>3</v>
      </c>
      <c r="J527" s="24" t="s">
        <v>2637</v>
      </c>
      <c r="K527" s="24" t="s">
        <v>2638</v>
      </c>
      <c r="L527" s="27">
        <v>999899091</v>
      </c>
      <c r="M527" s="28" t="s">
        <v>112</v>
      </c>
      <c r="N527" s="28"/>
      <c r="O527" s="27"/>
      <c r="P527" s="27"/>
      <c r="Q527" s="33">
        <f t="shared" si="38"/>
        <v>34.340000000000003</v>
      </c>
      <c r="R527" s="34">
        <f t="shared" si="39"/>
        <v>73</v>
      </c>
      <c r="S527" s="23"/>
      <c r="T527" s="27"/>
      <c r="U527" s="29"/>
      <c r="V527" s="29"/>
      <c r="W527" s="27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>
        <v>34.340000000000003</v>
      </c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</row>
    <row r="528" spans="1:185" s="30" customFormat="1" ht="15.75" customHeight="1" x14ac:dyDescent="0.2">
      <c r="A528" s="25" t="s">
        <v>1723</v>
      </c>
      <c r="B528" s="41" t="s">
        <v>2547</v>
      </c>
      <c r="C528" s="26" t="s">
        <v>105</v>
      </c>
      <c r="D528" s="62" t="s">
        <v>3766</v>
      </c>
      <c r="E528" s="62" t="s">
        <v>3767</v>
      </c>
      <c r="F528" s="31"/>
      <c r="G528" s="24"/>
      <c r="H528" s="24"/>
      <c r="I528" s="25"/>
      <c r="J528" s="24"/>
      <c r="K528" s="24"/>
      <c r="L528" s="27"/>
      <c r="M528" s="28"/>
      <c r="N528" s="28"/>
      <c r="O528" s="27"/>
      <c r="P528" s="27"/>
      <c r="Q528" s="33">
        <f t="shared" si="38"/>
        <v>34.340000000000003</v>
      </c>
      <c r="R528" s="34">
        <f t="shared" si="39"/>
        <v>73</v>
      </c>
      <c r="S528" s="23"/>
      <c r="T528" s="27"/>
      <c r="U528" s="29"/>
      <c r="V528" s="29"/>
      <c r="W528" s="27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>
        <v>34.340000000000003</v>
      </c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</row>
    <row r="529" spans="1:185" s="30" customFormat="1" ht="15.75" customHeight="1" x14ac:dyDescent="0.2">
      <c r="A529" s="25" t="s">
        <v>1723</v>
      </c>
      <c r="B529" s="41" t="s">
        <v>2547</v>
      </c>
      <c r="C529" s="26" t="s">
        <v>105</v>
      </c>
      <c r="D529" s="24" t="s">
        <v>2346</v>
      </c>
      <c r="E529" s="24" t="s">
        <v>2639</v>
      </c>
      <c r="F529" s="31"/>
      <c r="G529" s="24" t="s">
        <v>492</v>
      </c>
      <c r="H529" s="24" t="s">
        <v>145</v>
      </c>
      <c r="I529" s="25">
        <v>2</v>
      </c>
      <c r="J529" s="24" t="s">
        <v>1223</v>
      </c>
      <c r="K529" s="24"/>
      <c r="L529" s="27">
        <v>999904913</v>
      </c>
      <c r="M529" s="28" t="s">
        <v>112</v>
      </c>
      <c r="N529" s="28"/>
      <c r="O529" s="27"/>
      <c r="P529" s="27"/>
      <c r="Q529" s="33">
        <f t="shared" si="38"/>
        <v>34</v>
      </c>
      <c r="R529" s="34">
        <f t="shared" si="39"/>
        <v>75</v>
      </c>
      <c r="S529" s="23"/>
      <c r="T529" s="27"/>
      <c r="U529" s="29"/>
      <c r="V529" s="29"/>
      <c r="W529" s="27"/>
      <c r="X529" s="29"/>
      <c r="Y529" s="29"/>
      <c r="Z529" s="29"/>
      <c r="AA529" s="29"/>
      <c r="AB529" s="29"/>
      <c r="AC529" s="29"/>
      <c r="AD529" s="29"/>
      <c r="AE529" s="29"/>
      <c r="AF529" s="29"/>
      <c r="AG529" s="29">
        <v>34</v>
      </c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</row>
    <row r="530" spans="1:185" s="30" customFormat="1" ht="15.75" customHeight="1" x14ac:dyDescent="0.2">
      <c r="A530" s="25" t="s">
        <v>1723</v>
      </c>
      <c r="B530" s="41" t="s">
        <v>2547</v>
      </c>
      <c r="C530" s="26" t="s">
        <v>105</v>
      </c>
      <c r="D530" s="24" t="s">
        <v>2274</v>
      </c>
      <c r="E530" s="24" t="s">
        <v>371</v>
      </c>
      <c r="F530" s="31"/>
      <c r="G530" s="24" t="s">
        <v>980</v>
      </c>
      <c r="H530" s="24" t="s">
        <v>122</v>
      </c>
      <c r="I530" s="25">
        <v>4</v>
      </c>
      <c r="J530" s="24" t="s">
        <v>123</v>
      </c>
      <c r="K530" s="24" t="s">
        <v>124</v>
      </c>
      <c r="L530" s="27">
        <v>999794493</v>
      </c>
      <c r="M530" s="28" t="s">
        <v>112</v>
      </c>
      <c r="N530" s="28"/>
      <c r="O530" s="27"/>
      <c r="P530" s="27"/>
      <c r="Q530" s="33">
        <f t="shared" si="38"/>
        <v>31.8</v>
      </c>
      <c r="R530" s="34">
        <f t="shared" si="39"/>
        <v>76</v>
      </c>
      <c r="S530" s="23"/>
      <c r="T530" s="27">
        <v>31.8</v>
      </c>
      <c r="U530" s="29"/>
      <c r="V530" s="29"/>
      <c r="W530" s="27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</row>
    <row r="531" spans="1:185" s="30" customFormat="1" ht="15.75" customHeight="1" x14ac:dyDescent="0.2">
      <c r="A531" s="25" t="s">
        <v>1723</v>
      </c>
      <c r="B531" s="41" t="s">
        <v>2547</v>
      </c>
      <c r="C531" s="26" t="s">
        <v>105</v>
      </c>
      <c r="D531" s="24" t="s">
        <v>2447</v>
      </c>
      <c r="E531" s="24" t="s">
        <v>194</v>
      </c>
      <c r="F531" s="31">
        <v>37155</v>
      </c>
      <c r="G531" s="24" t="s">
        <v>195</v>
      </c>
      <c r="H531" s="24" t="s">
        <v>109</v>
      </c>
      <c r="I531" s="25">
        <v>6</v>
      </c>
      <c r="J531" s="24" t="s">
        <v>614</v>
      </c>
      <c r="K531" s="24" t="s">
        <v>196</v>
      </c>
      <c r="L531" s="27">
        <v>999797100</v>
      </c>
      <c r="M531" s="28" t="s">
        <v>112</v>
      </c>
      <c r="N531" s="28" t="b">
        <v>1</v>
      </c>
      <c r="O531" s="27"/>
      <c r="P531" s="27"/>
      <c r="Q531" s="33">
        <f t="shared" si="38"/>
        <v>31.8</v>
      </c>
      <c r="R531" s="34">
        <f t="shared" si="39"/>
        <v>76</v>
      </c>
      <c r="S531" s="23"/>
      <c r="T531" s="27">
        <v>31.8</v>
      </c>
      <c r="U531" s="29"/>
      <c r="V531" s="29"/>
      <c r="W531" s="27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</row>
    <row r="532" spans="1:185" s="30" customFormat="1" ht="15.75" customHeight="1" x14ac:dyDescent="0.2">
      <c r="A532" s="25" t="s">
        <v>1723</v>
      </c>
      <c r="B532" s="41" t="s">
        <v>2547</v>
      </c>
      <c r="C532" s="26" t="s">
        <v>105</v>
      </c>
      <c r="D532" s="24" t="s">
        <v>1901</v>
      </c>
      <c r="E532" s="24" t="s">
        <v>1902</v>
      </c>
      <c r="F532" s="31"/>
      <c r="G532" s="24" t="s">
        <v>138</v>
      </c>
      <c r="H532" s="24" t="s">
        <v>139</v>
      </c>
      <c r="I532" s="25">
        <v>8</v>
      </c>
      <c r="J532" s="24" t="s">
        <v>713</v>
      </c>
      <c r="K532" s="24"/>
      <c r="L532" s="27">
        <v>999727588</v>
      </c>
      <c r="M532" s="28" t="s">
        <v>112</v>
      </c>
      <c r="N532" s="28"/>
      <c r="O532" s="27"/>
      <c r="P532" s="27"/>
      <c r="Q532" s="33">
        <f t="shared" si="38"/>
        <v>30.3</v>
      </c>
      <c r="R532" s="34">
        <f t="shared" si="39"/>
        <v>78</v>
      </c>
      <c r="S532" s="23"/>
      <c r="T532" s="27"/>
      <c r="U532" s="29"/>
      <c r="V532" s="29"/>
      <c r="W532" s="27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>
        <v>30.3</v>
      </c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</row>
    <row r="533" spans="1:185" s="30" customFormat="1" ht="15.75" customHeight="1" x14ac:dyDescent="0.2">
      <c r="A533" s="25" t="s">
        <v>1723</v>
      </c>
      <c r="B533" s="41" t="s">
        <v>2547</v>
      </c>
      <c r="C533" s="26" t="s">
        <v>105</v>
      </c>
      <c r="D533" s="24" t="s">
        <v>2641</v>
      </c>
      <c r="E533" s="24" t="s">
        <v>2642</v>
      </c>
      <c r="F533" s="31"/>
      <c r="G533" s="24"/>
      <c r="H533" s="24"/>
      <c r="I533" s="25"/>
      <c r="J533" s="24"/>
      <c r="K533" s="24"/>
      <c r="L533" s="27"/>
      <c r="M533" s="28"/>
      <c r="N533" s="28"/>
      <c r="O533" s="27"/>
      <c r="P533" s="27"/>
      <c r="Q533" s="33">
        <f t="shared" si="38"/>
        <v>30.3</v>
      </c>
      <c r="R533" s="34">
        <f t="shared" si="39"/>
        <v>78</v>
      </c>
      <c r="S533" s="23"/>
      <c r="T533" s="27"/>
      <c r="U533" s="29"/>
      <c r="V533" s="29"/>
      <c r="W533" s="27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>
        <v>30.3</v>
      </c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</row>
    <row r="534" spans="1:185" s="30" customFormat="1" ht="15.75" customHeight="1" x14ac:dyDescent="0.2">
      <c r="A534" s="25" t="s">
        <v>1723</v>
      </c>
      <c r="B534" s="41" t="s">
        <v>2547</v>
      </c>
      <c r="C534" s="26" t="s">
        <v>105</v>
      </c>
      <c r="D534" s="24" t="s">
        <v>2643</v>
      </c>
      <c r="E534" s="24" t="s">
        <v>2644</v>
      </c>
      <c r="F534" s="31"/>
      <c r="G534" s="24"/>
      <c r="H534" s="24"/>
      <c r="I534" s="25"/>
      <c r="J534" s="24"/>
      <c r="K534" s="24"/>
      <c r="L534" s="27"/>
      <c r="M534" s="28"/>
      <c r="N534" s="28"/>
      <c r="O534" s="27"/>
      <c r="P534" s="27"/>
      <c r="Q534" s="33">
        <f t="shared" si="38"/>
        <v>30.3</v>
      </c>
      <c r="R534" s="34">
        <f t="shared" si="39"/>
        <v>78</v>
      </c>
      <c r="S534" s="23"/>
      <c r="T534" s="27"/>
      <c r="U534" s="29"/>
      <c r="V534" s="29"/>
      <c r="W534" s="27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>
        <v>30.3</v>
      </c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</row>
    <row r="535" spans="1:185" s="30" customFormat="1" ht="15.75" customHeight="1" x14ac:dyDescent="0.2">
      <c r="A535" s="25" t="s">
        <v>1723</v>
      </c>
      <c r="B535" s="41" t="s">
        <v>2547</v>
      </c>
      <c r="C535" s="26" t="s">
        <v>105</v>
      </c>
      <c r="D535" s="15" t="s">
        <v>3820</v>
      </c>
      <c r="E535" s="15" t="s">
        <v>3821</v>
      </c>
      <c r="F535" s="31"/>
      <c r="G535" s="24"/>
      <c r="H535" s="24"/>
      <c r="I535" s="25"/>
      <c r="J535" s="24"/>
      <c r="K535" s="24"/>
      <c r="L535" s="27"/>
      <c r="M535" s="28"/>
      <c r="N535" s="28"/>
      <c r="O535" s="27"/>
      <c r="P535" s="27"/>
      <c r="Q535" s="33">
        <f t="shared" si="38"/>
        <v>30.3</v>
      </c>
      <c r="R535" s="34">
        <f t="shared" si="39"/>
        <v>78</v>
      </c>
      <c r="S535" s="23"/>
      <c r="T535" s="27"/>
      <c r="U535" s="29"/>
      <c r="V535" s="29"/>
      <c r="W535" s="27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>
        <v>30.3</v>
      </c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</row>
    <row r="536" spans="1:185" s="30" customFormat="1" ht="15.75" customHeight="1" x14ac:dyDescent="0.2">
      <c r="A536" s="25" t="s">
        <v>1723</v>
      </c>
      <c r="B536" s="41" t="s">
        <v>2547</v>
      </c>
      <c r="C536" s="26" t="s">
        <v>105</v>
      </c>
      <c r="D536" s="24" t="s">
        <v>2297</v>
      </c>
      <c r="E536" s="24" t="s">
        <v>2298</v>
      </c>
      <c r="F536" s="31">
        <v>37312</v>
      </c>
      <c r="G536" s="24" t="s">
        <v>586</v>
      </c>
      <c r="H536" s="24" t="s">
        <v>116</v>
      </c>
      <c r="I536" s="25">
        <v>2</v>
      </c>
      <c r="J536" s="24" t="s">
        <v>128</v>
      </c>
      <c r="K536" s="24" t="s">
        <v>129</v>
      </c>
      <c r="L536" s="27">
        <v>999826765</v>
      </c>
      <c r="M536" s="28" t="s">
        <v>112</v>
      </c>
      <c r="N536" s="28"/>
      <c r="O536" s="27"/>
      <c r="P536" s="27"/>
      <c r="Q536" s="33">
        <f>28.25 + SUM(AO536:EE536)</f>
        <v>28.25</v>
      </c>
      <c r="R536" s="34">
        <f t="shared" si="39"/>
        <v>82</v>
      </c>
      <c r="S536" s="23"/>
      <c r="T536" s="27"/>
      <c r="U536" s="29"/>
      <c r="V536" s="29"/>
      <c r="W536" s="27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</row>
    <row r="537" spans="1:185" s="30" customFormat="1" ht="15.75" customHeight="1" x14ac:dyDescent="0.2">
      <c r="A537" s="25" t="s">
        <v>1723</v>
      </c>
      <c r="B537" s="41" t="s">
        <v>2547</v>
      </c>
      <c r="C537" s="26" t="s">
        <v>105</v>
      </c>
      <c r="D537" s="15" t="s">
        <v>1336</v>
      </c>
      <c r="E537" s="15" t="s">
        <v>1648</v>
      </c>
      <c r="F537" s="31"/>
      <c r="G537" s="24"/>
      <c r="H537" s="24"/>
      <c r="I537" s="25"/>
      <c r="J537" s="24"/>
      <c r="K537" s="24"/>
      <c r="L537" s="27"/>
      <c r="M537" s="28"/>
      <c r="N537" s="28"/>
      <c r="O537" s="27"/>
      <c r="P537" s="27"/>
      <c r="Q537" s="33">
        <f t="shared" ref="Q537:Q558" si="40">SUM(T537:EE537)</f>
        <v>28</v>
      </c>
      <c r="R537" s="34">
        <f t="shared" si="39"/>
        <v>83</v>
      </c>
      <c r="S537" s="23"/>
      <c r="T537" s="27"/>
      <c r="U537" s="29"/>
      <c r="V537" s="29"/>
      <c r="W537" s="27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>
        <v>28</v>
      </c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</row>
    <row r="538" spans="1:185" s="30" customFormat="1" ht="15.75" customHeight="1" x14ac:dyDescent="0.2">
      <c r="A538" s="25" t="s">
        <v>1723</v>
      </c>
      <c r="B538" s="41" t="s">
        <v>2547</v>
      </c>
      <c r="C538" s="26" t="s">
        <v>105</v>
      </c>
      <c r="D538" s="24" t="s">
        <v>2893</v>
      </c>
      <c r="E538" s="24" t="s">
        <v>3703</v>
      </c>
      <c r="F538" s="31"/>
      <c r="G538" s="24"/>
      <c r="H538" s="24"/>
      <c r="I538" s="25"/>
      <c r="J538" s="24"/>
      <c r="K538" s="24"/>
      <c r="L538" s="27"/>
      <c r="M538" s="28"/>
      <c r="N538" s="28"/>
      <c r="O538" s="27"/>
      <c r="P538" s="27"/>
      <c r="Q538" s="33">
        <f t="shared" si="40"/>
        <v>27.5</v>
      </c>
      <c r="R538" s="34">
        <f t="shared" si="39"/>
        <v>84</v>
      </c>
      <c r="S538" s="23"/>
      <c r="T538" s="27"/>
      <c r="U538" s="29"/>
      <c r="V538" s="29"/>
      <c r="W538" s="27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>
        <v>27.5</v>
      </c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</row>
    <row r="539" spans="1:185" s="30" customFormat="1" ht="15.75" customHeight="1" x14ac:dyDescent="0.2">
      <c r="A539" s="25" t="s">
        <v>1723</v>
      </c>
      <c r="B539" s="41" t="s">
        <v>2547</v>
      </c>
      <c r="C539" s="26" t="s">
        <v>105</v>
      </c>
      <c r="D539" s="24" t="s">
        <v>1876</v>
      </c>
      <c r="E539" s="24" t="s">
        <v>2696</v>
      </c>
      <c r="F539" s="31"/>
      <c r="G539" s="24" t="s">
        <v>2697</v>
      </c>
      <c r="H539" s="24" t="s">
        <v>280</v>
      </c>
      <c r="I539" s="25">
        <v>6</v>
      </c>
      <c r="J539" s="24" t="s">
        <v>281</v>
      </c>
      <c r="K539" s="24" t="s">
        <v>282</v>
      </c>
      <c r="L539" s="27">
        <v>999900809</v>
      </c>
      <c r="M539" s="28" t="s">
        <v>112</v>
      </c>
      <c r="N539" s="28"/>
      <c r="O539" s="27"/>
      <c r="P539" s="27"/>
      <c r="Q539" s="33">
        <f t="shared" si="40"/>
        <v>27.5</v>
      </c>
      <c r="R539" s="34">
        <f t="shared" si="39"/>
        <v>84</v>
      </c>
      <c r="S539" s="23"/>
      <c r="T539" s="27"/>
      <c r="U539" s="29"/>
      <c r="V539" s="29"/>
      <c r="W539" s="27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>
        <v>27.5</v>
      </c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</row>
    <row r="540" spans="1:185" s="30" customFormat="1" ht="15.75" customHeight="1" x14ac:dyDescent="0.2">
      <c r="A540" s="25" t="s">
        <v>1723</v>
      </c>
      <c r="B540" s="41" t="s">
        <v>2547</v>
      </c>
      <c r="C540" s="26" t="s">
        <v>105</v>
      </c>
      <c r="D540" s="15" t="s">
        <v>1317</v>
      </c>
      <c r="E540" s="15" t="s">
        <v>3710</v>
      </c>
      <c r="F540" s="31"/>
      <c r="G540" s="24"/>
      <c r="H540" s="24"/>
      <c r="I540" s="25"/>
      <c r="J540" s="24"/>
      <c r="K540" s="24"/>
      <c r="L540" s="27"/>
      <c r="M540" s="28"/>
      <c r="N540" s="28"/>
      <c r="O540" s="27"/>
      <c r="P540" s="27"/>
      <c r="Q540" s="33">
        <f t="shared" si="40"/>
        <v>27.5</v>
      </c>
      <c r="R540" s="34">
        <f t="shared" si="39"/>
        <v>84</v>
      </c>
      <c r="S540" s="23"/>
      <c r="T540" s="27"/>
      <c r="U540" s="29"/>
      <c r="V540" s="29"/>
      <c r="W540" s="27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>
        <v>27.5</v>
      </c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</row>
    <row r="541" spans="1:185" s="30" customFormat="1" ht="15.75" customHeight="1" x14ac:dyDescent="0.2">
      <c r="A541" s="25" t="s">
        <v>1723</v>
      </c>
      <c r="B541" s="41" t="s">
        <v>2547</v>
      </c>
      <c r="C541" s="26" t="s">
        <v>105</v>
      </c>
      <c r="D541" s="15" t="s">
        <v>2274</v>
      </c>
      <c r="E541" s="15" t="s">
        <v>2508</v>
      </c>
      <c r="F541" s="31"/>
      <c r="G541" s="24"/>
      <c r="H541" s="24"/>
      <c r="I541" s="25"/>
      <c r="J541" s="24"/>
      <c r="K541" s="24"/>
      <c r="L541" s="27"/>
      <c r="M541" s="28"/>
      <c r="N541" s="28"/>
      <c r="O541" s="27"/>
      <c r="P541" s="27"/>
      <c r="Q541" s="33">
        <f t="shared" si="40"/>
        <v>27.5</v>
      </c>
      <c r="R541" s="34">
        <f t="shared" si="39"/>
        <v>84</v>
      </c>
      <c r="S541" s="23"/>
      <c r="T541" s="27"/>
      <c r="U541" s="29"/>
      <c r="V541" s="29"/>
      <c r="W541" s="27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>
        <v>27.5</v>
      </c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</row>
    <row r="542" spans="1:185" s="30" customFormat="1" ht="15.75" customHeight="1" x14ac:dyDescent="0.2">
      <c r="A542" s="25" t="s">
        <v>1723</v>
      </c>
      <c r="B542" s="41" t="s">
        <v>2547</v>
      </c>
      <c r="C542" s="26" t="s">
        <v>105</v>
      </c>
      <c r="D542" s="15" t="s">
        <v>3744</v>
      </c>
      <c r="E542" s="15" t="s">
        <v>3745</v>
      </c>
      <c r="F542" s="31"/>
      <c r="G542" s="24"/>
      <c r="H542" s="24"/>
      <c r="I542" s="25"/>
      <c r="J542" s="24"/>
      <c r="K542" s="24"/>
      <c r="L542" s="27"/>
      <c r="M542" s="28"/>
      <c r="N542" s="28"/>
      <c r="O542" s="27"/>
      <c r="P542" s="27"/>
      <c r="Q542" s="33">
        <f t="shared" si="40"/>
        <v>27.5</v>
      </c>
      <c r="R542" s="34">
        <f t="shared" si="39"/>
        <v>84</v>
      </c>
      <c r="S542" s="23"/>
      <c r="T542" s="27"/>
      <c r="U542" s="29"/>
      <c r="V542" s="29"/>
      <c r="W542" s="27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>
        <v>27.5</v>
      </c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</row>
    <row r="543" spans="1:185" s="30" customFormat="1" ht="15.75" customHeight="1" x14ac:dyDescent="0.2">
      <c r="A543" s="25" t="s">
        <v>1723</v>
      </c>
      <c r="B543" s="41" t="s">
        <v>2547</v>
      </c>
      <c r="C543" s="26" t="s">
        <v>105</v>
      </c>
      <c r="D543" s="24" t="s">
        <v>2645</v>
      </c>
      <c r="E543" s="24" t="s">
        <v>2646</v>
      </c>
      <c r="F543" s="31"/>
      <c r="G543" s="24"/>
      <c r="H543" s="24"/>
      <c r="I543" s="25"/>
      <c r="J543" s="24"/>
      <c r="K543" s="24"/>
      <c r="L543" s="27"/>
      <c r="M543" s="28"/>
      <c r="N543" s="28"/>
      <c r="O543" s="27"/>
      <c r="P543" s="27"/>
      <c r="Q543" s="33">
        <f t="shared" si="40"/>
        <v>27.25</v>
      </c>
      <c r="R543" s="34">
        <f t="shared" si="39"/>
        <v>89</v>
      </c>
      <c r="S543" s="23"/>
      <c r="T543" s="27"/>
      <c r="U543" s="29"/>
      <c r="V543" s="29"/>
      <c r="W543" s="27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>
        <v>27.25</v>
      </c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</row>
    <row r="544" spans="1:185" s="30" customFormat="1" ht="15.75" customHeight="1" x14ac:dyDescent="0.2">
      <c r="A544" s="25" t="s">
        <v>1723</v>
      </c>
      <c r="B544" s="41" t="s">
        <v>2547</v>
      </c>
      <c r="C544" s="26" t="s">
        <v>105</v>
      </c>
      <c r="D544" s="24" t="s">
        <v>1923</v>
      </c>
      <c r="E544" s="24" t="s">
        <v>1864</v>
      </c>
      <c r="F544" s="31"/>
      <c r="G544" s="24" t="s">
        <v>2474</v>
      </c>
      <c r="H544" s="24" t="s">
        <v>116</v>
      </c>
      <c r="I544" s="25">
        <v>2</v>
      </c>
      <c r="J544" s="24" t="s">
        <v>1867</v>
      </c>
      <c r="K544" s="24"/>
      <c r="L544" s="27">
        <v>999898363</v>
      </c>
      <c r="M544" s="28" t="s">
        <v>112</v>
      </c>
      <c r="N544" s="28"/>
      <c r="O544" s="27"/>
      <c r="P544" s="27"/>
      <c r="Q544" s="33">
        <f t="shared" si="40"/>
        <v>26.5</v>
      </c>
      <c r="R544" s="34">
        <f t="shared" si="39"/>
        <v>90</v>
      </c>
      <c r="S544" s="23"/>
      <c r="T544" s="27"/>
      <c r="U544" s="29"/>
      <c r="V544" s="29"/>
      <c r="W544" s="27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>
        <v>26.5</v>
      </c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</row>
    <row r="545" spans="1:185" s="30" customFormat="1" ht="15.75" customHeight="1" x14ac:dyDescent="0.2">
      <c r="A545" s="25" t="s">
        <v>1723</v>
      </c>
      <c r="B545" s="41" t="s">
        <v>2547</v>
      </c>
      <c r="C545" s="26" t="s">
        <v>105</v>
      </c>
      <c r="D545" s="24" t="s">
        <v>2447</v>
      </c>
      <c r="E545" s="24" t="s">
        <v>2648</v>
      </c>
      <c r="F545" s="31"/>
      <c r="G545" s="24"/>
      <c r="H545" s="24"/>
      <c r="I545" s="25"/>
      <c r="J545" s="24"/>
      <c r="K545" s="24"/>
      <c r="L545" s="27"/>
      <c r="M545" s="28"/>
      <c r="N545" s="28"/>
      <c r="O545" s="27"/>
      <c r="P545" s="27"/>
      <c r="Q545" s="33">
        <f t="shared" si="40"/>
        <v>25.5</v>
      </c>
      <c r="R545" s="34">
        <f t="shared" si="39"/>
        <v>91</v>
      </c>
      <c r="S545" s="23"/>
      <c r="T545" s="27"/>
      <c r="U545" s="29"/>
      <c r="V545" s="29"/>
      <c r="W545" s="27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>
        <v>25.5</v>
      </c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</row>
    <row r="546" spans="1:185" s="30" customFormat="1" ht="15.75" customHeight="1" x14ac:dyDescent="0.2">
      <c r="A546" s="25" t="s">
        <v>1723</v>
      </c>
      <c r="B546" s="41" t="s">
        <v>2547</v>
      </c>
      <c r="C546" s="26" t="s">
        <v>105</v>
      </c>
      <c r="D546" s="24" t="s">
        <v>2649</v>
      </c>
      <c r="E546" s="24" t="s">
        <v>160</v>
      </c>
      <c r="F546" s="31">
        <v>37477</v>
      </c>
      <c r="G546" s="24" t="s">
        <v>888</v>
      </c>
      <c r="H546" s="24" t="s">
        <v>291</v>
      </c>
      <c r="I546" s="25">
        <v>7</v>
      </c>
      <c r="J546" s="24" t="s">
        <v>292</v>
      </c>
      <c r="K546" s="24" t="s">
        <v>293</v>
      </c>
      <c r="L546" s="27">
        <v>999884300</v>
      </c>
      <c r="M546" s="28" t="s">
        <v>112</v>
      </c>
      <c r="N546" s="28"/>
      <c r="O546" s="27"/>
      <c r="P546" s="27"/>
      <c r="Q546" s="33">
        <f t="shared" si="40"/>
        <v>23.92</v>
      </c>
      <c r="R546" s="34">
        <f t="shared" si="39"/>
        <v>92</v>
      </c>
      <c r="S546" s="23"/>
      <c r="T546" s="27"/>
      <c r="U546" s="29"/>
      <c r="V546" s="29"/>
      <c r="W546" s="27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>
        <v>23.92</v>
      </c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</row>
    <row r="547" spans="1:185" s="30" customFormat="1" ht="15.75" customHeight="1" x14ac:dyDescent="0.2">
      <c r="A547" s="25" t="s">
        <v>1723</v>
      </c>
      <c r="B547" s="41" t="s">
        <v>2547</v>
      </c>
      <c r="C547" s="26" t="s">
        <v>105</v>
      </c>
      <c r="D547" s="24" t="s">
        <v>1808</v>
      </c>
      <c r="E547" s="24" t="s">
        <v>2324</v>
      </c>
      <c r="F547" s="31"/>
      <c r="G547" s="24" t="s">
        <v>2325</v>
      </c>
      <c r="H547" s="24" t="s">
        <v>291</v>
      </c>
      <c r="I547" s="25">
        <v>7</v>
      </c>
      <c r="J547" s="24" t="s">
        <v>2326</v>
      </c>
      <c r="K547" s="24" t="s">
        <v>2327</v>
      </c>
      <c r="L547" s="27">
        <v>999872378</v>
      </c>
      <c r="M547" s="28" t="s">
        <v>112</v>
      </c>
      <c r="N547" s="28"/>
      <c r="O547" s="27"/>
      <c r="P547" s="27"/>
      <c r="Q547" s="33">
        <f t="shared" si="40"/>
        <v>22.2</v>
      </c>
      <c r="R547" s="34">
        <f t="shared" si="39"/>
        <v>93</v>
      </c>
      <c r="S547" s="23"/>
      <c r="T547" s="27">
        <v>22.2</v>
      </c>
      <c r="U547" s="29"/>
      <c r="V547" s="29"/>
      <c r="W547" s="27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</row>
    <row r="548" spans="1:185" s="30" customFormat="1" ht="15.75" customHeight="1" x14ac:dyDescent="0.2">
      <c r="A548" s="25" t="s">
        <v>1723</v>
      </c>
      <c r="B548" s="41" t="s">
        <v>2547</v>
      </c>
      <c r="C548" s="26" t="s">
        <v>105</v>
      </c>
      <c r="D548" s="24" t="s">
        <v>2650</v>
      </c>
      <c r="E548" s="24" t="s">
        <v>2651</v>
      </c>
      <c r="F548" s="31"/>
      <c r="G548" s="24" t="s">
        <v>2652</v>
      </c>
      <c r="H548" s="24" t="s">
        <v>109</v>
      </c>
      <c r="I548" s="25">
        <v>6</v>
      </c>
      <c r="J548" s="24" t="s">
        <v>2653</v>
      </c>
      <c r="K548" s="24" t="s">
        <v>2654</v>
      </c>
      <c r="L548" s="27">
        <v>999861970</v>
      </c>
      <c r="M548" s="28" t="s">
        <v>112</v>
      </c>
      <c r="N548" s="28"/>
      <c r="O548" s="27"/>
      <c r="P548" s="27"/>
      <c r="Q548" s="33">
        <f t="shared" si="40"/>
        <v>22.2</v>
      </c>
      <c r="R548" s="34">
        <f t="shared" si="39"/>
        <v>93</v>
      </c>
      <c r="S548" s="23"/>
      <c r="T548" s="27"/>
      <c r="U548" s="29"/>
      <c r="V548" s="29"/>
      <c r="W548" s="27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>
        <v>22.2</v>
      </c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</row>
    <row r="549" spans="1:185" s="30" customFormat="1" ht="15.75" customHeight="1" x14ac:dyDescent="0.2">
      <c r="A549" s="25" t="s">
        <v>1723</v>
      </c>
      <c r="B549" s="41" t="s">
        <v>2547</v>
      </c>
      <c r="C549" s="26" t="s">
        <v>105</v>
      </c>
      <c r="D549" s="24" t="s">
        <v>2655</v>
      </c>
      <c r="E549" s="24" t="s">
        <v>2434</v>
      </c>
      <c r="F549" s="31"/>
      <c r="G549" s="24"/>
      <c r="H549" s="24"/>
      <c r="I549" s="25"/>
      <c r="J549" s="24"/>
      <c r="K549" s="24"/>
      <c r="L549" s="27"/>
      <c r="M549" s="28"/>
      <c r="N549" s="28"/>
      <c r="O549" s="27"/>
      <c r="P549" s="27"/>
      <c r="Q549" s="33">
        <f t="shared" si="40"/>
        <v>22.2</v>
      </c>
      <c r="R549" s="34">
        <f t="shared" si="39"/>
        <v>93</v>
      </c>
      <c r="S549" s="23"/>
      <c r="T549" s="27"/>
      <c r="U549" s="29"/>
      <c r="V549" s="29"/>
      <c r="W549" s="27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>
        <v>22.2</v>
      </c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</row>
    <row r="550" spans="1:185" s="30" customFormat="1" ht="15.75" customHeight="1" x14ac:dyDescent="0.2">
      <c r="A550" s="25" t="s">
        <v>1723</v>
      </c>
      <c r="B550" s="41" t="s">
        <v>2547</v>
      </c>
      <c r="C550" s="26" t="s">
        <v>105</v>
      </c>
      <c r="D550" s="24" t="s">
        <v>2656</v>
      </c>
      <c r="E550" s="24" t="s">
        <v>2657</v>
      </c>
      <c r="F550" s="31"/>
      <c r="G550" s="24"/>
      <c r="H550" s="24"/>
      <c r="I550" s="25"/>
      <c r="J550" s="24"/>
      <c r="K550" s="24"/>
      <c r="L550" s="27"/>
      <c r="M550" s="28"/>
      <c r="N550" s="28"/>
      <c r="O550" s="27"/>
      <c r="P550" s="27"/>
      <c r="Q550" s="33">
        <f t="shared" si="40"/>
        <v>22.2</v>
      </c>
      <c r="R550" s="34">
        <f t="shared" si="39"/>
        <v>93</v>
      </c>
      <c r="S550" s="23"/>
      <c r="T550" s="27"/>
      <c r="U550" s="29"/>
      <c r="V550" s="29"/>
      <c r="W550" s="27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>
        <v>22.2</v>
      </c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</row>
    <row r="551" spans="1:185" s="30" customFormat="1" ht="15.75" customHeight="1" x14ac:dyDescent="0.2">
      <c r="A551" s="25" t="s">
        <v>1723</v>
      </c>
      <c r="B551" s="41" t="s">
        <v>2547</v>
      </c>
      <c r="C551" s="26" t="s">
        <v>105</v>
      </c>
      <c r="D551" s="24" t="s">
        <v>2658</v>
      </c>
      <c r="E551" s="24" t="s">
        <v>2659</v>
      </c>
      <c r="F551" s="31"/>
      <c r="G551" s="24"/>
      <c r="H551" s="24"/>
      <c r="I551" s="25"/>
      <c r="J551" s="24"/>
      <c r="K551" s="24"/>
      <c r="L551" s="27"/>
      <c r="M551" s="28"/>
      <c r="N551" s="28"/>
      <c r="O551" s="27"/>
      <c r="P551" s="27"/>
      <c r="Q551" s="33">
        <f t="shared" si="40"/>
        <v>22.2</v>
      </c>
      <c r="R551" s="34">
        <f t="shared" ref="R551:R582" si="41">RANK(Q551,$Q$455:$Q$661)</f>
        <v>93</v>
      </c>
      <c r="S551" s="23"/>
      <c r="T551" s="27"/>
      <c r="U551" s="29"/>
      <c r="V551" s="29"/>
      <c r="W551" s="27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>
        <v>22.2</v>
      </c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</row>
    <row r="552" spans="1:185" s="30" customFormat="1" ht="15.75" customHeight="1" x14ac:dyDescent="0.2">
      <c r="A552" s="25" t="s">
        <v>1723</v>
      </c>
      <c r="B552" s="41" t="s">
        <v>2547</v>
      </c>
      <c r="C552" s="26" t="s">
        <v>105</v>
      </c>
      <c r="D552" s="24" t="s">
        <v>2660</v>
      </c>
      <c r="E552" s="24" t="s">
        <v>107</v>
      </c>
      <c r="F552" s="31"/>
      <c r="G552" s="24" t="s">
        <v>1155</v>
      </c>
      <c r="H552" s="24" t="s">
        <v>133</v>
      </c>
      <c r="I552" s="25">
        <v>1</v>
      </c>
      <c r="J552" s="24" t="s">
        <v>134</v>
      </c>
      <c r="K552" s="24" t="s">
        <v>1351</v>
      </c>
      <c r="L552" s="27">
        <v>999886444</v>
      </c>
      <c r="M552" s="28" t="s">
        <v>112</v>
      </c>
      <c r="N552" s="28"/>
      <c r="O552" s="27"/>
      <c r="P552" s="27"/>
      <c r="Q552" s="33">
        <f t="shared" si="40"/>
        <v>22.2</v>
      </c>
      <c r="R552" s="34">
        <f t="shared" si="41"/>
        <v>93</v>
      </c>
      <c r="S552" s="23"/>
      <c r="T552" s="27"/>
      <c r="U552" s="29"/>
      <c r="V552" s="29"/>
      <c r="W552" s="27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>
        <v>22.2</v>
      </c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</row>
    <row r="553" spans="1:185" s="30" customFormat="1" ht="15.75" customHeight="1" x14ac:dyDescent="0.2">
      <c r="A553" s="25" t="s">
        <v>1723</v>
      </c>
      <c r="B553" s="41" t="s">
        <v>2547</v>
      </c>
      <c r="C553" s="26" t="s">
        <v>105</v>
      </c>
      <c r="D553" s="24" t="s">
        <v>2661</v>
      </c>
      <c r="E553" s="24" t="s">
        <v>2321</v>
      </c>
      <c r="F553" s="31">
        <v>37140</v>
      </c>
      <c r="G553" s="24" t="s">
        <v>1089</v>
      </c>
      <c r="H553" s="24" t="s">
        <v>116</v>
      </c>
      <c r="I553" s="25">
        <v>2</v>
      </c>
      <c r="J553" s="24" t="s">
        <v>395</v>
      </c>
      <c r="K553" s="24" t="s">
        <v>2662</v>
      </c>
      <c r="L553" s="27">
        <v>999823272</v>
      </c>
      <c r="M553" s="28" t="s">
        <v>112</v>
      </c>
      <c r="N553" s="28" t="b">
        <v>1</v>
      </c>
      <c r="O553" s="27"/>
      <c r="P553" s="27"/>
      <c r="Q553" s="33">
        <f t="shared" si="40"/>
        <v>17</v>
      </c>
      <c r="R553" s="34">
        <f t="shared" si="41"/>
        <v>99</v>
      </c>
      <c r="S553" s="23"/>
      <c r="T553" s="27">
        <v>17</v>
      </c>
      <c r="U553" s="29"/>
      <c r="V553" s="29"/>
      <c r="W553" s="27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</row>
    <row r="554" spans="1:185" s="30" customFormat="1" ht="15.75" customHeight="1" x14ac:dyDescent="0.2">
      <c r="A554" s="25" t="s">
        <v>1723</v>
      </c>
      <c r="B554" s="41" t="s">
        <v>2547</v>
      </c>
      <c r="C554" s="26" t="s">
        <v>105</v>
      </c>
      <c r="D554" s="24" t="s">
        <v>2542</v>
      </c>
      <c r="E554" s="24" t="s">
        <v>875</v>
      </c>
      <c r="F554" s="31">
        <v>37478</v>
      </c>
      <c r="G554" s="24" t="s">
        <v>876</v>
      </c>
      <c r="H554" s="24" t="s">
        <v>116</v>
      </c>
      <c r="I554" s="25">
        <v>2</v>
      </c>
      <c r="J554" s="24" t="s">
        <v>877</v>
      </c>
      <c r="K554" s="24" t="s">
        <v>878</v>
      </c>
      <c r="L554" s="27">
        <v>999781091</v>
      </c>
      <c r="M554" s="28" t="s">
        <v>112</v>
      </c>
      <c r="N554" s="28"/>
      <c r="O554" s="27"/>
      <c r="P554" s="27"/>
      <c r="Q554" s="33">
        <f t="shared" si="40"/>
        <v>15.3</v>
      </c>
      <c r="R554" s="34">
        <f t="shared" si="41"/>
        <v>100</v>
      </c>
      <c r="S554" s="23"/>
      <c r="T554" s="27"/>
      <c r="U554" s="29"/>
      <c r="V554" s="29"/>
      <c r="W554" s="27"/>
      <c r="X554" s="29"/>
      <c r="Y554" s="29"/>
      <c r="Z554" s="29"/>
      <c r="AA554" s="29"/>
      <c r="AB554" s="29"/>
      <c r="AC554" s="29"/>
      <c r="AD554" s="29"/>
      <c r="AE554" s="29"/>
      <c r="AF554" s="29"/>
      <c r="AG554" s="29">
        <v>15.3</v>
      </c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</row>
    <row r="555" spans="1:185" s="30" customFormat="1" ht="15.75" customHeight="1" x14ac:dyDescent="0.2">
      <c r="A555" s="25" t="s">
        <v>1723</v>
      </c>
      <c r="B555" s="41" t="s">
        <v>2547</v>
      </c>
      <c r="C555" s="26" t="s">
        <v>105</v>
      </c>
      <c r="D555" s="24" t="s">
        <v>2663</v>
      </c>
      <c r="E555" s="24" t="s">
        <v>2664</v>
      </c>
      <c r="F555" s="31"/>
      <c r="G555" s="24" t="s">
        <v>1478</v>
      </c>
      <c r="H555" s="24" t="s">
        <v>606</v>
      </c>
      <c r="I555" s="25">
        <v>7</v>
      </c>
      <c r="J555" s="24" t="s">
        <v>1233</v>
      </c>
      <c r="K555" s="24" t="s">
        <v>1234</v>
      </c>
      <c r="L555" s="27">
        <v>999904585</v>
      </c>
      <c r="M555" s="28" t="s">
        <v>112</v>
      </c>
      <c r="N555" s="28"/>
      <c r="O555" s="27"/>
      <c r="P555" s="27"/>
      <c r="Q555" s="33">
        <f t="shared" si="40"/>
        <v>15</v>
      </c>
      <c r="R555" s="34">
        <f t="shared" si="41"/>
        <v>101</v>
      </c>
      <c r="S555" s="23"/>
      <c r="T555" s="27"/>
      <c r="U555" s="29"/>
      <c r="V555" s="29"/>
      <c r="W555" s="27"/>
      <c r="X555" s="29"/>
      <c r="Y555" s="29"/>
      <c r="Z555" s="29"/>
      <c r="AA555" s="29"/>
      <c r="AB555" s="29">
        <v>15</v>
      </c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</row>
    <row r="556" spans="1:185" s="30" customFormat="1" ht="15.75" customHeight="1" x14ac:dyDescent="0.2">
      <c r="A556" s="25" t="s">
        <v>1723</v>
      </c>
      <c r="B556" s="41" t="s">
        <v>2547</v>
      </c>
      <c r="C556" s="26" t="s">
        <v>105</v>
      </c>
      <c r="D556" s="24" t="s">
        <v>2665</v>
      </c>
      <c r="E556" s="24" t="s">
        <v>2666</v>
      </c>
      <c r="F556" s="31"/>
      <c r="G556" s="24" t="s">
        <v>2667</v>
      </c>
      <c r="H556" s="24" t="s">
        <v>177</v>
      </c>
      <c r="I556" s="25">
        <v>3</v>
      </c>
      <c r="J556" s="24" t="s">
        <v>440</v>
      </c>
      <c r="K556" s="24" t="s">
        <v>441</v>
      </c>
      <c r="L556" s="27">
        <v>999700744</v>
      </c>
      <c r="M556" s="28" t="s">
        <v>112</v>
      </c>
      <c r="N556" s="28"/>
      <c r="O556" s="27"/>
      <c r="P556" s="27"/>
      <c r="Q556" s="33">
        <f t="shared" si="40"/>
        <v>15</v>
      </c>
      <c r="R556" s="34">
        <f t="shared" si="41"/>
        <v>101</v>
      </c>
      <c r="S556" s="23"/>
      <c r="T556" s="27"/>
      <c r="U556" s="29"/>
      <c r="V556" s="29"/>
      <c r="W556" s="27"/>
      <c r="X556" s="29"/>
      <c r="Y556" s="29"/>
      <c r="Z556" s="29"/>
      <c r="AA556" s="29"/>
      <c r="AB556" s="29"/>
      <c r="AC556" s="29"/>
      <c r="AD556" s="29">
        <v>15</v>
      </c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</row>
    <row r="557" spans="1:185" s="30" customFormat="1" ht="15.75" customHeight="1" x14ac:dyDescent="0.2">
      <c r="A557" s="25" t="s">
        <v>1723</v>
      </c>
      <c r="B557" s="41" t="s">
        <v>2547</v>
      </c>
      <c r="C557" s="26" t="s">
        <v>105</v>
      </c>
      <c r="D557" s="24" t="s">
        <v>2668</v>
      </c>
      <c r="E557" s="24" t="s">
        <v>2669</v>
      </c>
      <c r="F557" s="31"/>
      <c r="G557" s="24" t="s">
        <v>2670</v>
      </c>
      <c r="H557" s="24" t="s">
        <v>316</v>
      </c>
      <c r="I557" s="25">
        <v>7</v>
      </c>
      <c r="J557" s="24" t="s">
        <v>2295</v>
      </c>
      <c r="K557" s="24" t="s">
        <v>2671</v>
      </c>
      <c r="L557" s="27">
        <v>999887497</v>
      </c>
      <c r="M557" s="28" t="s">
        <v>112</v>
      </c>
      <c r="N557" s="28"/>
      <c r="O557" s="27"/>
      <c r="P557" s="27"/>
      <c r="Q557" s="33">
        <f t="shared" si="40"/>
        <v>15</v>
      </c>
      <c r="R557" s="34">
        <f t="shared" si="41"/>
        <v>101</v>
      </c>
      <c r="S557" s="23"/>
      <c r="T557" s="27"/>
      <c r="U557" s="29"/>
      <c r="V557" s="29"/>
      <c r="W557" s="27"/>
      <c r="X557" s="29"/>
      <c r="Y557" s="29"/>
      <c r="Z557" s="29"/>
      <c r="AA557" s="29">
        <v>15</v>
      </c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</row>
    <row r="558" spans="1:185" s="30" customFormat="1" ht="15.75" customHeight="1" x14ac:dyDescent="0.2">
      <c r="A558" s="25" t="s">
        <v>1723</v>
      </c>
      <c r="B558" s="41" t="s">
        <v>2547</v>
      </c>
      <c r="C558" s="26" t="s">
        <v>105</v>
      </c>
      <c r="D558" s="24" t="s">
        <v>2443</v>
      </c>
      <c r="E558" s="24" t="s">
        <v>2444</v>
      </c>
      <c r="F558" s="31">
        <v>36918</v>
      </c>
      <c r="G558" s="24" t="s">
        <v>2076</v>
      </c>
      <c r="H558" s="24" t="s">
        <v>122</v>
      </c>
      <c r="I558" s="25">
        <v>4</v>
      </c>
      <c r="J558" s="24" t="s">
        <v>2445</v>
      </c>
      <c r="K558" s="24" t="s">
        <v>2446</v>
      </c>
      <c r="L558" s="27">
        <v>999890912</v>
      </c>
      <c r="M558" s="28" t="s">
        <v>112</v>
      </c>
      <c r="N558" s="28"/>
      <c r="O558" s="27"/>
      <c r="P558" s="27"/>
      <c r="Q558" s="33">
        <f t="shared" si="40"/>
        <v>14</v>
      </c>
      <c r="R558" s="34">
        <f t="shared" si="41"/>
        <v>104</v>
      </c>
      <c r="S558" s="23"/>
      <c r="T558" s="27"/>
      <c r="U558" s="29"/>
      <c r="V558" s="29"/>
      <c r="W558" s="27"/>
      <c r="X558" s="29"/>
      <c r="Y558" s="29"/>
      <c r="Z558" s="29"/>
      <c r="AA558" s="29"/>
      <c r="AB558" s="29"/>
      <c r="AC558" s="29"/>
      <c r="AD558" s="29">
        <v>14</v>
      </c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</row>
    <row r="559" spans="1:185" s="30" customFormat="1" ht="15.75" customHeight="1" x14ac:dyDescent="0.2">
      <c r="A559" s="25" t="s">
        <v>1723</v>
      </c>
      <c r="B559" s="41" t="s">
        <v>2547</v>
      </c>
      <c r="C559" s="26" t="s">
        <v>105</v>
      </c>
      <c r="D559" s="24" t="s">
        <v>2025</v>
      </c>
      <c r="E559" s="24" t="s">
        <v>612</v>
      </c>
      <c r="F559" s="31">
        <v>37432</v>
      </c>
      <c r="G559" s="24" t="s">
        <v>613</v>
      </c>
      <c r="H559" s="24" t="s">
        <v>109</v>
      </c>
      <c r="I559" s="25">
        <v>6</v>
      </c>
      <c r="J559" s="24" t="s">
        <v>614</v>
      </c>
      <c r="K559" s="24" t="s">
        <v>196</v>
      </c>
      <c r="L559" s="27">
        <v>999834668</v>
      </c>
      <c r="M559" s="28" t="s">
        <v>112</v>
      </c>
      <c r="N559" s="28"/>
      <c r="O559" s="27"/>
      <c r="P559" s="27"/>
      <c r="Q559" s="33">
        <f>10 + SUM(AO559:EE559)</f>
        <v>10</v>
      </c>
      <c r="R559" s="34">
        <f t="shared" si="41"/>
        <v>105</v>
      </c>
      <c r="S559" s="23"/>
      <c r="T559" s="27"/>
      <c r="U559" s="29"/>
      <c r="V559" s="29"/>
      <c r="W559" s="27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</row>
    <row r="560" spans="1:185" s="30" customFormat="1" ht="15.75" customHeight="1" x14ac:dyDescent="0.2">
      <c r="A560" s="25" t="s">
        <v>1723</v>
      </c>
      <c r="B560" s="41" t="s">
        <v>2547</v>
      </c>
      <c r="C560" s="26" t="s">
        <v>105</v>
      </c>
      <c r="D560" s="24" t="s">
        <v>2578</v>
      </c>
      <c r="E560" s="24" t="s">
        <v>2672</v>
      </c>
      <c r="F560" s="31">
        <v>37405</v>
      </c>
      <c r="G560" s="24" t="s">
        <v>2673</v>
      </c>
      <c r="H560" s="24" t="s">
        <v>122</v>
      </c>
      <c r="I560" s="25">
        <v>4</v>
      </c>
      <c r="J560" s="24" t="s">
        <v>2674</v>
      </c>
      <c r="K560" s="24" t="s">
        <v>2675</v>
      </c>
      <c r="L560" s="27">
        <v>999890187</v>
      </c>
      <c r="M560" s="28" t="s">
        <v>112</v>
      </c>
      <c r="N560" s="28"/>
      <c r="O560" s="27"/>
      <c r="P560" s="27"/>
      <c r="Q560" s="33">
        <f t="shared" ref="Q560:Q591" si="42">SUM(T560:EE560)</f>
        <v>8.0500000000000007</v>
      </c>
      <c r="R560" s="34">
        <f t="shared" si="41"/>
        <v>106</v>
      </c>
      <c r="S560" s="23"/>
      <c r="T560" s="27"/>
      <c r="U560" s="29"/>
      <c r="V560" s="29"/>
      <c r="W560" s="27"/>
      <c r="X560" s="29"/>
      <c r="Y560" s="29"/>
      <c r="Z560" s="29"/>
      <c r="AA560" s="29"/>
      <c r="AB560" s="29"/>
      <c r="AC560" s="29"/>
      <c r="AD560" s="29">
        <f>16.1/2</f>
        <v>8.0500000000000007</v>
      </c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</row>
    <row r="561" spans="1:185" s="30" customFormat="1" ht="15.75" customHeight="1" x14ac:dyDescent="0.2">
      <c r="A561" s="25" t="s">
        <v>1723</v>
      </c>
      <c r="B561" s="41" t="s">
        <v>2547</v>
      </c>
      <c r="C561" s="26" t="s">
        <v>105</v>
      </c>
      <c r="D561" s="24" t="s">
        <v>1901</v>
      </c>
      <c r="E561" s="24" t="s">
        <v>2003</v>
      </c>
      <c r="F561" s="31">
        <v>37177</v>
      </c>
      <c r="G561" s="24" t="s">
        <v>350</v>
      </c>
      <c r="H561" s="24" t="s">
        <v>351</v>
      </c>
      <c r="I561" s="25">
        <v>2</v>
      </c>
      <c r="J561" s="24" t="s">
        <v>618</v>
      </c>
      <c r="K561" s="24" t="s">
        <v>619</v>
      </c>
      <c r="L561" s="27">
        <v>999899474</v>
      </c>
      <c r="M561" s="28" t="s">
        <v>112</v>
      </c>
      <c r="N561" s="28"/>
      <c r="O561" s="27"/>
      <c r="P561" s="27"/>
      <c r="Q561" s="33">
        <f t="shared" si="42"/>
        <v>8</v>
      </c>
      <c r="R561" s="34">
        <f t="shared" si="41"/>
        <v>107</v>
      </c>
      <c r="S561" s="23"/>
      <c r="T561" s="27">
        <f>16/2</f>
        <v>8</v>
      </c>
      <c r="U561" s="29"/>
      <c r="V561" s="29"/>
      <c r="W561" s="27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</row>
    <row r="562" spans="1:185" s="30" customFormat="1" ht="15.75" customHeight="1" x14ac:dyDescent="0.2">
      <c r="A562" s="25" t="s">
        <v>1723</v>
      </c>
      <c r="B562" s="41" t="s">
        <v>2547</v>
      </c>
      <c r="C562" s="26" t="s">
        <v>105</v>
      </c>
      <c r="D562" s="24" t="s">
        <v>2133</v>
      </c>
      <c r="E562" s="24" t="s">
        <v>2130</v>
      </c>
      <c r="F562" s="31">
        <v>36926</v>
      </c>
      <c r="G562" s="24" t="s">
        <v>161</v>
      </c>
      <c r="H562" s="24" t="s">
        <v>109</v>
      </c>
      <c r="I562" s="25">
        <v>6</v>
      </c>
      <c r="J562" s="24" t="s">
        <v>2131</v>
      </c>
      <c r="K562" s="24" t="s">
        <v>1055</v>
      </c>
      <c r="L562" s="27">
        <v>999876512</v>
      </c>
      <c r="M562" s="28" t="s">
        <v>112</v>
      </c>
      <c r="N562" s="28"/>
      <c r="O562" s="27"/>
      <c r="P562" s="27"/>
      <c r="Q562" s="33">
        <f t="shared" si="42"/>
        <v>7.5</v>
      </c>
      <c r="R562" s="34">
        <f t="shared" si="41"/>
        <v>108</v>
      </c>
      <c r="S562" s="23"/>
      <c r="T562" s="27"/>
      <c r="U562" s="29"/>
      <c r="V562" s="29"/>
      <c r="W562" s="27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>
        <v>7.5</v>
      </c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</row>
    <row r="563" spans="1:185" s="30" customFormat="1" ht="15.75" hidden="1" customHeight="1" x14ac:dyDescent="0.2">
      <c r="A563" s="25" t="s">
        <v>1723</v>
      </c>
      <c r="B563" s="41" t="s">
        <v>2547</v>
      </c>
      <c r="C563" s="26" t="s">
        <v>105</v>
      </c>
      <c r="D563" s="24" t="s">
        <v>2676</v>
      </c>
      <c r="E563" s="24" t="s">
        <v>2276</v>
      </c>
      <c r="F563" s="31"/>
      <c r="G563" s="24" t="s">
        <v>1972</v>
      </c>
      <c r="H563" s="24" t="s">
        <v>275</v>
      </c>
      <c r="I563" s="25">
        <v>3</v>
      </c>
      <c r="J563" s="24" t="s">
        <v>395</v>
      </c>
      <c r="K563" s="24" t="s">
        <v>1938</v>
      </c>
      <c r="L563" s="27">
        <v>999874113</v>
      </c>
      <c r="M563" s="28" t="s">
        <v>112</v>
      </c>
      <c r="N563" s="28"/>
      <c r="O563" s="27"/>
      <c r="P563" s="27"/>
      <c r="Q563" s="33">
        <f t="shared" si="42"/>
        <v>0</v>
      </c>
      <c r="R563" s="34">
        <f t="shared" ref="R563:R584" si="43">RANK(Q563,$Q$455:$Q$661)</f>
        <v>109</v>
      </c>
      <c r="S563" s="23"/>
      <c r="T563" s="27"/>
      <c r="U563" s="29"/>
      <c r="V563" s="29"/>
      <c r="W563" s="27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</row>
    <row r="564" spans="1:185" s="30" customFormat="1" ht="15.75" hidden="1" customHeight="1" x14ac:dyDescent="0.2">
      <c r="A564" s="25" t="s">
        <v>1723</v>
      </c>
      <c r="B564" s="41" t="s">
        <v>2547</v>
      </c>
      <c r="C564" s="26" t="s">
        <v>105</v>
      </c>
      <c r="D564" s="24" t="s">
        <v>2418</v>
      </c>
      <c r="E564" s="24" t="s">
        <v>2419</v>
      </c>
      <c r="F564" s="31">
        <v>37472</v>
      </c>
      <c r="G564" s="24" t="s">
        <v>381</v>
      </c>
      <c r="H564" s="24" t="s">
        <v>382</v>
      </c>
      <c r="I564" s="25">
        <v>3</v>
      </c>
      <c r="J564" s="24" t="s">
        <v>383</v>
      </c>
      <c r="K564" s="24" t="s">
        <v>384</v>
      </c>
      <c r="L564" s="27">
        <v>999824988</v>
      </c>
      <c r="M564" s="28"/>
      <c r="N564" s="28"/>
      <c r="O564" s="27"/>
      <c r="P564" s="27"/>
      <c r="Q564" s="33">
        <f t="shared" si="42"/>
        <v>0</v>
      </c>
      <c r="R564" s="34">
        <f t="shared" si="43"/>
        <v>109</v>
      </c>
      <c r="S564" s="23"/>
      <c r="T564" s="27"/>
      <c r="U564" s="29"/>
      <c r="V564" s="29"/>
      <c r="W564" s="27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</row>
    <row r="565" spans="1:185" s="30" customFormat="1" ht="15.75" hidden="1" customHeight="1" x14ac:dyDescent="0.2">
      <c r="A565" s="25" t="s">
        <v>1723</v>
      </c>
      <c r="B565" s="41" t="s">
        <v>2547</v>
      </c>
      <c r="C565" s="26" t="s">
        <v>105</v>
      </c>
      <c r="D565" s="24" t="s">
        <v>1912</v>
      </c>
      <c r="E565" s="24" t="s">
        <v>943</v>
      </c>
      <c r="F565" s="31">
        <v>37281</v>
      </c>
      <c r="G565" s="24" t="s">
        <v>274</v>
      </c>
      <c r="H565" s="24" t="s">
        <v>275</v>
      </c>
      <c r="I565" s="25">
        <v>3</v>
      </c>
      <c r="J565" s="24" t="s">
        <v>276</v>
      </c>
      <c r="K565" s="24" t="s">
        <v>277</v>
      </c>
      <c r="L565" s="27">
        <v>999779096</v>
      </c>
      <c r="M565" s="28"/>
      <c r="N565" s="28"/>
      <c r="O565" s="27"/>
      <c r="P565" s="27"/>
      <c r="Q565" s="33">
        <f t="shared" si="42"/>
        <v>0</v>
      </c>
      <c r="R565" s="34">
        <f t="shared" si="43"/>
        <v>109</v>
      </c>
      <c r="S565" s="23"/>
      <c r="T565" s="27"/>
      <c r="U565" s="29"/>
      <c r="V565" s="29"/>
      <c r="W565" s="27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</row>
    <row r="566" spans="1:185" s="30" customFormat="1" ht="15.75" hidden="1" customHeight="1" x14ac:dyDescent="0.2">
      <c r="A566" s="25" t="s">
        <v>1723</v>
      </c>
      <c r="B566" s="41" t="s">
        <v>2547</v>
      </c>
      <c r="C566" s="26" t="s">
        <v>105</v>
      </c>
      <c r="D566" s="24" t="s">
        <v>2330</v>
      </c>
      <c r="E566" s="24" t="s">
        <v>2677</v>
      </c>
      <c r="F566" s="31"/>
      <c r="G566" s="24" t="s">
        <v>2678</v>
      </c>
      <c r="H566" s="24" t="s">
        <v>316</v>
      </c>
      <c r="I566" s="25">
        <v>7</v>
      </c>
      <c r="J566" s="24" t="s">
        <v>2679</v>
      </c>
      <c r="K566" s="24" t="s">
        <v>2680</v>
      </c>
      <c r="L566" s="27">
        <v>999859427</v>
      </c>
      <c r="M566" s="28" t="s">
        <v>112</v>
      </c>
      <c r="N566" s="28"/>
      <c r="O566" s="27"/>
      <c r="P566" s="27"/>
      <c r="Q566" s="33">
        <f t="shared" si="42"/>
        <v>0</v>
      </c>
      <c r="R566" s="34">
        <f t="shared" si="43"/>
        <v>109</v>
      </c>
      <c r="S566" s="23"/>
      <c r="T566" s="27"/>
      <c r="U566" s="29"/>
      <c r="V566" s="29"/>
      <c r="W566" s="27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</row>
    <row r="567" spans="1:185" s="30" customFormat="1" ht="15.75" hidden="1" customHeight="1" x14ac:dyDescent="0.2">
      <c r="A567" s="25" t="s">
        <v>1723</v>
      </c>
      <c r="B567" s="41" t="s">
        <v>2547</v>
      </c>
      <c r="C567" s="26" t="s">
        <v>105</v>
      </c>
      <c r="D567" s="24" t="s">
        <v>2361</v>
      </c>
      <c r="E567" s="24" t="s">
        <v>2362</v>
      </c>
      <c r="F567" s="31"/>
      <c r="G567" s="24" t="s">
        <v>2363</v>
      </c>
      <c r="H567" s="24" t="s">
        <v>310</v>
      </c>
      <c r="I567" s="25">
        <v>5</v>
      </c>
      <c r="J567" s="24" t="s">
        <v>2364</v>
      </c>
      <c r="K567" s="24" t="s">
        <v>2365</v>
      </c>
      <c r="L567" s="27">
        <v>999888949</v>
      </c>
      <c r="M567" s="28" t="s">
        <v>112</v>
      </c>
      <c r="N567" s="28"/>
      <c r="O567" s="27"/>
      <c r="P567" s="27"/>
      <c r="Q567" s="33">
        <f t="shared" si="42"/>
        <v>0</v>
      </c>
      <c r="R567" s="34">
        <f t="shared" si="43"/>
        <v>109</v>
      </c>
      <c r="S567" s="23"/>
      <c r="T567" s="27"/>
      <c r="U567" s="29"/>
      <c r="V567" s="29"/>
      <c r="W567" s="27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</row>
    <row r="568" spans="1:185" s="30" customFormat="1" ht="15.75" hidden="1" customHeight="1" x14ac:dyDescent="0.2">
      <c r="A568" s="25" t="s">
        <v>1723</v>
      </c>
      <c r="B568" s="41" t="s">
        <v>2547</v>
      </c>
      <c r="C568" s="26" t="s">
        <v>105</v>
      </c>
      <c r="D568" s="24" t="s">
        <v>2420</v>
      </c>
      <c r="E568" s="24" t="s">
        <v>2421</v>
      </c>
      <c r="F568" s="31"/>
      <c r="G568" s="24" t="s">
        <v>2422</v>
      </c>
      <c r="H568" s="24" t="s">
        <v>1059</v>
      </c>
      <c r="I568" s="25">
        <v>8</v>
      </c>
      <c r="J568" s="24" t="s">
        <v>1060</v>
      </c>
      <c r="K568" s="24" t="s">
        <v>1061</v>
      </c>
      <c r="L568" s="27">
        <v>999869648</v>
      </c>
      <c r="M568" s="28" t="s">
        <v>112</v>
      </c>
      <c r="N568" s="28"/>
      <c r="O568" s="27"/>
      <c r="P568" s="27"/>
      <c r="Q568" s="33">
        <f t="shared" si="42"/>
        <v>0</v>
      </c>
      <c r="R568" s="34">
        <f t="shared" si="43"/>
        <v>109</v>
      </c>
      <c r="S568" s="23"/>
      <c r="T568" s="27"/>
      <c r="U568" s="29"/>
      <c r="V568" s="29"/>
      <c r="W568" s="27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</row>
    <row r="569" spans="1:185" s="30" customFormat="1" ht="15.75" hidden="1" customHeight="1" x14ac:dyDescent="0.2">
      <c r="A569" s="25" t="s">
        <v>1723</v>
      </c>
      <c r="B569" s="41" t="s">
        <v>2547</v>
      </c>
      <c r="C569" s="26" t="s">
        <v>105</v>
      </c>
      <c r="D569" s="24" t="s">
        <v>2168</v>
      </c>
      <c r="E569" s="24" t="s">
        <v>2681</v>
      </c>
      <c r="F569" s="31"/>
      <c r="G569" s="24" t="s">
        <v>1118</v>
      </c>
      <c r="H569" s="24" t="s">
        <v>109</v>
      </c>
      <c r="I569" s="25">
        <v>6</v>
      </c>
      <c r="J569" s="24" t="s">
        <v>2682</v>
      </c>
      <c r="K569" s="24" t="s">
        <v>2683</v>
      </c>
      <c r="L569" s="27">
        <v>999734466</v>
      </c>
      <c r="M569" s="28" t="s">
        <v>112</v>
      </c>
      <c r="N569" s="28"/>
      <c r="O569" s="27"/>
      <c r="P569" s="27"/>
      <c r="Q569" s="33">
        <f t="shared" si="42"/>
        <v>0</v>
      </c>
      <c r="R569" s="34">
        <f t="shared" si="43"/>
        <v>109</v>
      </c>
      <c r="S569" s="23"/>
      <c r="T569" s="27"/>
      <c r="U569" s="29"/>
      <c r="V569" s="29"/>
      <c r="W569" s="27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</row>
    <row r="570" spans="1:185" s="30" customFormat="1" ht="15.75" hidden="1" customHeight="1" x14ac:dyDescent="0.2">
      <c r="A570" s="25" t="s">
        <v>1723</v>
      </c>
      <c r="B570" s="41" t="s">
        <v>2547</v>
      </c>
      <c r="C570" s="26" t="s">
        <v>105</v>
      </c>
      <c r="D570" s="24" t="s">
        <v>2430</v>
      </c>
      <c r="E570" s="24" t="s">
        <v>143</v>
      </c>
      <c r="F570" s="31"/>
      <c r="G570" s="24" t="s">
        <v>1593</v>
      </c>
      <c r="H570" s="24" t="s">
        <v>291</v>
      </c>
      <c r="I570" s="25">
        <v>7</v>
      </c>
      <c r="J570" s="24" t="s">
        <v>973</v>
      </c>
      <c r="K570" s="24" t="s">
        <v>974</v>
      </c>
      <c r="L570" s="27">
        <v>999875596</v>
      </c>
      <c r="M570" s="28" t="s">
        <v>112</v>
      </c>
      <c r="N570" s="28"/>
      <c r="O570" s="27"/>
      <c r="P570" s="27"/>
      <c r="Q570" s="33">
        <f t="shared" si="42"/>
        <v>0</v>
      </c>
      <c r="R570" s="34">
        <f t="shared" si="43"/>
        <v>109</v>
      </c>
      <c r="S570" s="23"/>
      <c r="T570" s="27"/>
      <c r="U570" s="29"/>
      <c r="V570" s="29"/>
      <c r="W570" s="27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</row>
    <row r="571" spans="1:185" s="30" customFormat="1" ht="15.75" hidden="1" customHeight="1" x14ac:dyDescent="0.2">
      <c r="A571" s="25" t="s">
        <v>1723</v>
      </c>
      <c r="B571" s="41" t="s">
        <v>2547</v>
      </c>
      <c r="C571" s="26" t="s">
        <v>105</v>
      </c>
      <c r="D571" s="24" t="s">
        <v>1898</v>
      </c>
      <c r="E571" s="24" t="s">
        <v>2684</v>
      </c>
      <c r="F571" s="31"/>
      <c r="G571" s="24" t="s">
        <v>2685</v>
      </c>
      <c r="H571" s="24" t="s">
        <v>109</v>
      </c>
      <c r="I571" s="25">
        <v>6</v>
      </c>
      <c r="J571" s="24" t="s">
        <v>525</v>
      </c>
      <c r="K571" s="24" t="s">
        <v>1758</v>
      </c>
      <c r="L571" s="27">
        <v>999020101</v>
      </c>
      <c r="M571" s="28" t="s">
        <v>112</v>
      </c>
      <c r="N571" s="28"/>
      <c r="O571" s="27"/>
      <c r="P571" s="27"/>
      <c r="Q571" s="33">
        <f t="shared" si="42"/>
        <v>0</v>
      </c>
      <c r="R571" s="34">
        <f t="shared" si="43"/>
        <v>109</v>
      </c>
      <c r="S571" s="23"/>
      <c r="T571" s="27"/>
      <c r="U571" s="29"/>
      <c r="V571" s="29"/>
      <c r="W571" s="27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</row>
    <row r="572" spans="1:185" s="30" customFormat="1" ht="15.75" hidden="1" customHeight="1" x14ac:dyDescent="0.2">
      <c r="A572" s="25" t="s">
        <v>1723</v>
      </c>
      <c r="B572" s="41" t="s">
        <v>2547</v>
      </c>
      <c r="C572" s="26" t="s">
        <v>105</v>
      </c>
      <c r="D572" s="24" t="s">
        <v>1917</v>
      </c>
      <c r="E572" s="24" t="s">
        <v>2686</v>
      </c>
      <c r="F572" s="31"/>
      <c r="G572" s="24" t="s">
        <v>2687</v>
      </c>
      <c r="H572" s="24" t="s">
        <v>200</v>
      </c>
      <c r="I572" s="25">
        <v>8</v>
      </c>
      <c r="J572" s="24" t="s">
        <v>222</v>
      </c>
      <c r="K572" s="24"/>
      <c r="L572" s="27">
        <v>999891930</v>
      </c>
      <c r="M572" s="28" t="s">
        <v>112</v>
      </c>
      <c r="N572" s="28"/>
      <c r="O572" s="27"/>
      <c r="P572" s="27"/>
      <c r="Q572" s="33">
        <f t="shared" si="42"/>
        <v>0</v>
      </c>
      <c r="R572" s="34">
        <f t="shared" si="43"/>
        <v>109</v>
      </c>
      <c r="S572" s="23"/>
      <c r="T572" s="27"/>
      <c r="U572" s="29"/>
      <c r="V572" s="29"/>
      <c r="W572" s="27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</row>
    <row r="573" spans="1:185" s="30" customFormat="1" ht="15.75" hidden="1" customHeight="1" x14ac:dyDescent="0.2">
      <c r="A573" s="25" t="s">
        <v>1723</v>
      </c>
      <c r="B573" s="41" t="s">
        <v>2547</v>
      </c>
      <c r="C573" s="26" t="s">
        <v>105</v>
      </c>
      <c r="D573" s="24" t="s">
        <v>2688</v>
      </c>
      <c r="E573" s="24" t="s">
        <v>1428</v>
      </c>
      <c r="F573" s="31"/>
      <c r="G573" s="24" t="s">
        <v>2689</v>
      </c>
      <c r="H573" s="24" t="s">
        <v>351</v>
      </c>
      <c r="I573" s="25">
        <v>2</v>
      </c>
      <c r="J573" s="24" t="s">
        <v>2690</v>
      </c>
      <c r="K573" s="24" t="s">
        <v>2691</v>
      </c>
      <c r="L573" s="27">
        <v>999720060</v>
      </c>
      <c r="M573" s="28" t="s">
        <v>112</v>
      </c>
      <c r="N573" s="28"/>
      <c r="O573" s="27"/>
      <c r="P573" s="27"/>
      <c r="Q573" s="33">
        <f t="shared" si="42"/>
        <v>0</v>
      </c>
      <c r="R573" s="34">
        <f t="shared" si="43"/>
        <v>109</v>
      </c>
      <c r="S573" s="23"/>
      <c r="T573" s="27"/>
      <c r="U573" s="29"/>
      <c r="V573" s="29"/>
      <c r="W573" s="27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</row>
    <row r="574" spans="1:185" s="30" customFormat="1" ht="15.75" hidden="1" customHeight="1" x14ac:dyDescent="0.2">
      <c r="A574" s="25" t="s">
        <v>1723</v>
      </c>
      <c r="B574" s="41" t="s">
        <v>2547</v>
      </c>
      <c r="C574" s="26" t="s">
        <v>105</v>
      </c>
      <c r="D574" s="24" t="s">
        <v>2029</v>
      </c>
      <c r="E574" s="24" t="s">
        <v>2692</v>
      </c>
      <c r="F574" s="31"/>
      <c r="G574" s="24" t="s">
        <v>439</v>
      </c>
      <c r="H574" s="24" t="s">
        <v>177</v>
      </c>
      <c r="I574" s="25">
        <v>3</v>
      </c>
      <c r="J574" s="24" t="s">
        <v>1666</v>
      </c>
      <c r="K574" s="24" t="s">
        <v>2693</v>
      </c>
      <c r="L574" s="27">
        <v>999889732</v>
      </c>
      <c r="M574" s="28" t="s">
        <v>112</v>
      </c>
      <c r="N574" s="28"/>
      <c r="O574" s="27"/>
      <c r="P574" s="27"/>
      <c r="Q574" s="33">
        <f t="shared" si="42"/>
        <v>0</v>
      </c>
      <c r="R574" s="34">
        <f t="shared" si="43"/>
        <v>109</v>
      </c>
      <c r="S574" s="23"/>
      <c r="T574" s="27"/>
      <c r="U574" s="29"/>
      <c r="V574" s="29"/>
      <c r="W574" s="27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</row>
    <row r="575" spans="1:185" s="30" customFormat="1" ht="15.75" hidden="1" customHeight="1" x14ac:dyDescent="0.2">
      <c r="A575" s="25" t="s">
        <v>1723</v>
      </c>
      <c r="B575" s="41" t="s">
        <v>2547</v>
      </c>
      <c r="C575" s="26" t="s">
        <v>105</v>
      </c>
      <c r="D575" s="24" t="s">
        <v>2694</v>
      </c>
      <c r="E575" s="24" t="s">
        <v>2695</v>
      </c>
      <c r="F575" s="31"/>
      <c r="G575" s="24" t="s">
        <v>296</v>
      </c>
      <c r="H575" s="24" t="s">
        <v>139</v>
      </c>
      <c r="I575" s="25">
        <v>8</v>
      </c>
      <c r="J575" s="24" t="s">
        <v>1035</v>
      </c>
      <c r="K575" s="24" t="s">
        <v>1036</v>
      </c>
      <c r="L575" s="27">
        <v>999742772</v>
      </c>
      <c r="M575" s="28" t="s">
        <v>112</v>
      </c>
      <c r="N575" s="28"/>
      <c r="O575" s="27"/>
      <c r="P575" s="27"/>
      <c r="Q575" s="33">
        <f t="shared" si="42"/>
        <v>0</v>
      </c>
      <c r="R575" s="34">
        <f t="shared" si="43"/>
        <v>109</v>
      </c>
      <c r="S575" s="23"/>
      <c r="T575" s="27"/>
      <c r="U575" s="29"/>
      <c r="V575" s="29"/>
      <c r="W575" s="27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</row>
    <row r="576" spans="1:185" s="30" customFormat="1" ht="15.75" hidden="1" customHeight="1" x14ac:dyDescent="0.2">
      <c r="A576" s="25" t="s">
        <v>1723</v>
      </c>
      <c r="B576" s="41" t="s">
        <v>2547</v>
      </c>
      <c r="C576" s="26" t="s">
        <v>105</v>
      </c>
      <c r="D576" s="24" t="s">
        <v>1759</v>
      </c>
      <c r="E576" s="24" t="s">
        <v>1210</v>
      </c>
      <c r="F576" s="31"/>
      <c r="G576" s="24" t="s">
        <v>2698</v>
      </c>
      <c r="H576" s="24" t="s">
        <v>116</v>
      </c>
      <c r="I576" s="25">
        <v>2</v>
      </c>
      <c r="J576" s="24" t="s">
        <v>2699</v>
      </c>
      <c r="K576" s="24" t="s">
        <v>2700</v>
      </c>
      <c r="L576" s="27">
        <v>999836112</v>
      </c>
      <c r="M576" s="28" t="s">
        <v>112</v>
      </c>
      <c r="N576" s="28"/>
      <c r="O576" s="27"/>
      <c r="P576" s="27"/>
      <c r="Q576" s="33">
        <f t="shared" si="42"/>
        <v>0</v>
      </c>
      <c r="R576" s="34">
        <f t="shared" si="43"/>
        <v>109</v>
      </c>
      <c r="S576" s="23"/>
      <c r="T576" s="27"/>
      <c r="U576" s="29"/>
      <c r="V576" s="29"/>
      <c r="W576" s="27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</row>
    <row r="577" spans="1:185" s="30" customFormat="1" ht="15.75" hidden="1" customHeight="1" x14ac:dyDescent="0.2">
      <c r="A577" s="25" t="s">
        <v>1723</v>
      </c>
      <c r="B577" s="41" t="s">
        <v>2547</v>
      </c>
      <c r="C577" s="26" t="s">
        <v>105</v>
      </c>
      <c r="D577" s="24" t="s">
        <v>1998</v>
      </c>
      <c r="E577" s="24" t="s">
        <v>1255</v>
      </c>
      <c r="F577" s="31"/>
      <c r="G577" s="24" t="s">
        <v>937</v>
      </c>
      <c r="H577" s="24" t="s">
        <v>116</v>
      </c>
      <c r="I577" s="25">
        <v>2</v>
      </c>
      <c r="J577" s="24" t="s">
        <v>1919</v>
      </c>
      <c r="K577" s="24" t="s">
        <v>1920</v>
      </c>
      <c r="L577" s="27">
        <v>999845809</v>
      </c>
      <c r="M577" s="28" t="s">
        <v>112</v>
      </c>
      <c r="N577" s="28"/>
      <c r="O577" s="27"/>
      <c r="P577" s="27"/>
      <c r="Q577" s="33">
        <f t="shared" si="42"/>
        <v>0</v>
      </c>
      <c r="R577" s="34">
        <f t="shared" si="43"/>
        <v>109</v>
      </c>
      <c r="S577" s="23"/>
      <c r="T577" s="27"/>
      <c r="U577" s="29"/>
      <c r="V577" s="29"/>
      <c r="W577" s="27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</row>
    <row r="578" spans="1:185" s="30" customFormat="1" ht="15.75" hidden="1" customHeight="1" x14ac:dyDescent="0.2">
      <c r="A578" s="25" t="s">
        <v>1723</v>
      </c>
      <c r="B578" s="41" t="s">
        <v>2547</v>
      </c>
      <c r="C578" s="26" t="s">
        <v>105</v>
      </c>
      <c r="D578" s="24" t="s">
        <v>2591</v>
      </c>
      <c r="E578" s="24" t="s">
        <v>2701</v>
      </c>
      <c r="F578" s="31">
        <v>37125</v>
      </c>
      <c r="G578" s="24" t="s">
        <v>2702</v>
      </c>
      <c r="H578" s="24" t="s">
        <v>316</v>
      </c>
      <c r="I578" s="25">
        <v>7</v>
      </c>
      <c r="J578" s="24" t="s">
        <v>1487</v>
      </c>
      <c r="K578" s="24" t="s">
        <v>1488</v>
      </c>
      <c r="L578" s="27">
        <v>999879020</v>
      </c>
      <c r="M578" s="28" t="s">
        <v>112</v>
      </c>
      <c r="N578" s="28"/>
      <c r="O578" s="27"/>
      <c r="P578" s="27"/>
      <c r="Q578" s="33">
        <f t="shared" si="42"/>
        <v>0</v>
      </c>
      <c r="R578" s="34">
        <f t="shared" si="43"/>
        <v>109</v>
      </c>
      <c r="S578" s="23"/>
      <c r="T578" s="27"/>
      <c r="U578" s="29"/>
      <c r="V578" s="29"/>
      <c r="W578" s="27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</row>
    <row r="579" spans="1:185" s="30" customFormat="1" ht="15.75" hidden="1" customHeight="1" x14ac:dyDescent="0.2">
      <c r="A579" s="25" t="s">
        <v>1723</v>
      </c>
      <c r="B579" s="41" t="s">
        <v>2547</v>
      </c>
      <c r="C579" s="26" t="s">
        <v>105</v>
      </c>
      <c r="D579" s="24" t="s">
        <v>2703</v>
      </c>
      <c r="E579" s="24" t="s">
        <v>2452</v>
      </c>
      <c r="F579" s="31"/>
      <c r="G579" s="24" t="s">
        <v>1145</v>
      </c>
      <c r="H579" s="24" t="s">
        <v>116</v>
      </c>
      <c r="I579" s="25">
        <v>2</v>
      </c>
      <c r="J579" s="24" t="s">
        <v>395</v>
      </c>
      <c r="K579" s="24"/>
      <c r="L579" s="27">
        <v>999750194</v>
      </c>
      <c r="M579" s="28" t="s">
        <v>112</v>
      </c>
      <c r="N579" s="28"/>
      <c r="O579" s="27"/>
      <c r="P579" s="27"/>
      <c r="Q579" s="33">
        <f t="shared" si="42"/>
        <v>0</v>
      </c>
      <c r="R579" s="34">
        <f t="shared" si="43"/>
        <v>109</v>
      </c>
      <c r="S579" s="23"/>
      <c r="T579" s="27"/>
      <c r="U579" s="29"/>
      <c r="V579" s="29"/>
      <c r="W579" s="27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</row>
    <row r="580" spans="1:185" s="30" customFormat="1" ht="15.75" hidden="1" customHeight="1" x14ac:dyDescent="0.2">
      <c r="A580" s="25" t="s">
        <v>1723</v>
      </c>
      <c r="B580" s="41" t="s">
        <v>2547</v>
      </c>
      <c r="C580" s="26" t="s">
        <v>105</v>
      </c>
      <c r="D580" s="24" t="s">
        <v>1912</v>
      </c>
      <c r="E580" s="24" t="s">
        <v>2452</v>
      </c>
      <c r="F580" s="31"/>
      <c r="G580" s="24" t="s">
        <v>1145</v>
      </c>
      <c r="H580" s="24" t="s">
        <v>116</v>
      </c>
      <c r="I580" s="25">
        <v>2</v>
      </c>
      <c r="J580" s="24" t="s">
        <v>395</v>
      </c>
      <c r="K580" s="24"/>
      <c r="L580" s="27">
        <v>999750192</v>
      </c>
      <c r="M580" s="28" t="s">
        <v>112</v>
      </c>
      <c r="N580" s="28"/>
      <c r="O580" s="27"/>
      <c r="P580" s="27"/>
      <c r="Q580" s="33">
        <f t="shared" si="42"/>
        <v>0</v>
      </c>
      <c r="R580" s="34">
        <f t="shared" si="43"/>
        <v>109</v>
      </c>
      <c r="S580" s="23"/>
      <c r="T580" s="27"/>
      <c r="U580" s="29"/>
      <c r="V580" s="29"/>
      <c r="W580" s="27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</row>
    <row r="581" spans="1:185" s="30" customFormat="1" ht="15.75" hidden="1" customHeight="1" x14ac:dyDescent="0.2">
      <c r="A581" s="25" t="s">
        <v>1723</v>
      </c>
      <c r="B581" s="41" t="s">
        <v>2547</v>
      </c>
      <c r="C581" s="26" t="s">
        <v>105</v>
      </c>
      <c r="D581" s="24" t="s">
        <v>1982</v>
      </c>
      <c r="E581" s="24" t="s">
        <v>2704</v>
      </c>
      <c r="F581" s="31"/>
      <c r="G581" s="24" t="s">
        <v>1331</v>
      </c>
      <c r="H581" s="24" t="s">
        <v>247</v>
      </c>
      <c r="I581" s="25">
        <v>1</v>
      </c>
      <c r="J581" s="24" t="s">
        <v>2705</v>
      </c>
      <c r="K581" s="24" t="s">
        <v>484</v>
      </c>
      <c r="L581" s="27">
        <v>999018495</v>
      </c>
      <c r="M581" s="28" t="s">
        <v>112</v>
      </c>
      <c r="N581" s="28"/>
      <c r="O581" s="27"/>
      <c r="P581" s="27"/>
      <c r="Q581" s="33">
        <f t="shared" si="42"/>
        <v>0</v>
      </c>
      <c r="R581" s="34">
        <f t="shared" si="43"/>
        <v>109</v>
      </c>
      <c r="S581" s="23"/>
      <c r="T581" s="27"/>
      <c r="U581" s="29"/>
      <c r="V581" s="29"/>
      <c r="W581" s="27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</row>
    <row r="582" spans="1:185" s="30" customFormat="1" ht="15.75" hidden="1" customHeight="1" x14ac:dyDescent="0.2">
      <c r="A582" s="25" t="s">
        <v>1723</v>
      </c>
      <c r="B582" s="41" t="s">
        <v>2547</v>
      </c>
      <c r="C582" s="26" t="s">
        <v>105</v>
      </c>
      <c r="D582" s="24" t="s">
        <v>2053</v>
      </c>
      <c r="E582" s="24" t="s">
        <v>198</v>
      </c>
      <c r="F582" s="31"/>
      <c r="G582" s="24" t="s">
        <v>2706</v>
      </c>
      <c r="H582" s="24" t="s">
        <v>122</v>
      </c>
      <c r="I582" s="25">
        <v>4</v>
      </c>
      <c r="J582" s="24" t="s">
        <v>1347</v>
      </c>
      <c r="K582" s="24" t="s">
        <v>982</v>
      </c>
      <c r="L582" s="27">
        <v>999723791</v>
      </c>
      <c r="M582" s="28" t="s">
        <v>112</v>
      </c>
      <c r="N582" s="28"/>
      <c r="O582" s="27"/>
      <c r="P582" s="27"/>
      <c r="Q582" s="33">
        <f t="shared" si="42"/>
        <v>0</v>
      </c>
      <c r="R582" s="34">
        <f t="shared" si="43"/>
        <v>109</v>
      </c>
      <c r="S582" s="23"/>
      <c r="T582" s="27"/>
      <c r="U582" s="29"/>
      <c r="V582" s="29"/>
      <c r="W582" s="27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</row>
    <row r="583" spans="1:185" s="30" customFormat="1" ht="15.75" hidden="1" customHeight="1" x14ac:dyDescent="0.2">
      <c r="A583" s="25" t="s">
        <v>1723</v>
      </c>
      <c r="B583" s="41" t="s">
        <v>2547</v>
      </c>
      <c r="C583" s="26" t="s">
        <v>105</v>
      </c>
      <c r="D583" s="24" t="s">
        <v>2343</v>
      </c>
      <c r="E583" s="24" t="s">
        <v>2344</v>
      </c>
      <c r="F583" s="31">
        <v>37609</v>
      </c>
      <c r="G583" s="24" t="s">
        <v>2201</v>
      </c>
      <c r="H583" s="24" t="s">
        <v>275</v>
      </c>
      <c r="I583" s="25">
        <v>3</v>
      </c>
      <c r="J583" s="24" t="s">
        <v>2202</v>
      </c>
      <c r="K583" s="24" t="s">
        <v>2203</v>
      </c>
      <c r="L583" s="27">
        <v>999879622</v>
      </c>
      <c r="M583" s="28" t="s">
        <v>112</v>
      </c>
      <c r="N583" s="28"/>
      <c r="O583" s="27"/>
      <c r="P583" s="27"/>
      <c r="Q583" s="33">
        <f t="shared" si="42"/>
        <v>0</v>
      </c>
      <c r="R583" s="34">
        <f t="shared" si="43"/>
        <v>109</v>
      </c>
      <c r="S583" s="23"/>
      <c r="T583" s="27"/>
      <c r="U583" s="29"/>
      <c r="V583" s="29"/>
      <c r="W583" s="27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</row>
    <row r="584" spans="1:185" s="30" customFormat="1" ht="15.75" hidden="1" customHeight="1" x14ac:dyDescent="0.2">
      <c r="A584" s="25" t="s">
        <v>1723</v>
      </c>
      <c r="B584" s="41" t="s">
        <v>2547</v>
      </c>
      <c r="C584" s="26" t="s">
        <v>105</v>
      </c>
      <c r="D584" s="24" t="s">
        <v>1336</v>
      </c>
      <c r="E584" s="24" t="s">
        <v>2707</v>
      </c>
      <c r="F584" s="31"/>
      <c r="G584" s="24" t="s">
        <v>492</v>
      </c>
      <c r="H584" s="24" t="s">
        <v>145</v>
      </c>
      <c r="I584" s="25">
        <v>2</v>
      </c>
      <c r="J584" s="24" t="s">
        <v>286</v>
      </c>
      <c r="K584" s="24"/>
      <c r="L584" s="27">
        <v>999852466</v>
      </c>
      <c r="M584" s="28" t="s">
        <v>112</v>
      </c>
      <c r="N584" s="28"/>
      <c r="O584" s="27"/>
      <c r="P584" s="27"/>
      <c r="Q584" s="33">
        <f t="shared" si="42"/>
        <v>0</v>
      </c>
      <c r="R584" s="34">
        <f t="shared" si="43"/>
        <v>109</v>
      </c>
      <c r="S584" s="23"/>
      <c r="T584" s="27"/>
      <c r="U584" s="29"/>
      <c r="V584" s="29"/>
      <c r="W584" s="27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</row>
    <row r="585" spans="1:185" s="30" customFormat="1" ht="15.75" hidden="1" customHeight="1" x14ac:dyDescent="0.2">
      <c r="A585" s="25" t="s">
        <v>1723</v>
      </c>
      <c r="B585" s="41" t="s">
        <v>2547</v>
      </c>
      <c r="C585" s="26" t="s">
        <v>105</v>
      </c>
      <c r="D585" s="24" t="s">
        <v>1906</v>
      </c>
      <c r="E585" s="24" t="s">
        <v>2708</v>
      </c>
      <c r="F585" s="31"/>
      <c r="G585" s="24" t="s">
        <v>2709</v>
      </c>
      <c r="H585" s="24" t="s">
        <v>139</v>
      </c>
      <c r="I585" s="25">
        <v>8</v>
      </c>
      <c r="J585" s="24" t="s">
        <v>713</v>
      </c>
      <c r="K585" s="24" t="s">
        <v>2710</v>
      </c>
      <c r="L585" s="27">
        <v>999901671</v>
      </c>
      <c r="M585" s="28" t="s">
        <v>112</v>
      </c>
      <c r="N585" s="28"/>
      <c r="O585" s="27"/>
      <c r="P585" s="27"/>
      <c r="Q585" s="33">
        <f t="shared" si="42"/>
        <v>0</v>
      </c>
      <c r="R585" s="34">
        <f t="shared" ref="R585:R648" si="44">RANK(Q585,$Q$455:$Q$661)</f>
        <v>109</v>
      </c>
      <c r="S585" s="23"/>
      <c r="T585" s="27"/>
      <c r="U585" s="29"/>
      <c r="V585" s="29"/>
      <c r="W585" s="27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</row>
    <row r="586" spans="1:185" s="30" customFormat="1" ht="15.75" hidden="1" customHeight="1" x14ac:dyDescent="0.2">
      <c r="A586" s="25" t="s">
        <v>1723</v>
      </c>
      <c r="B586" s="41" t="s">
        <v>2547</v>
      </c>
      <c r="C586" s="26" t="s">
        <v>105</v>
      </c>
      <c r="D586" s="24" t="s">
        <v>1917</v>
      </c>
      <c r="E586" s="24" t="s">
        <v>2711</v>
      </c>
      <c r="F586" s="31">
        <v>37284</v>
      </c>
      <c r="G586" s="24" t="s">
        <v>649</v>
      </c>
      <c r="H586" s="24" t="s">
        <v>139</v>
      </c>
      <c r="I586" s="25">
        <v>8</v>
      </c>
      <c r="J586" s="24" t="s">
        <v>713</v>
      </c>
      <c r="K586" s="24" t="s">
        <v>2712</v>
      </c>
      <c r="L586" s="27">
        <v>999876842</v>
      </c>
      <c r="M586" s="28" t="s">
        <v>112</v>
      </c>
      <c r="N586" s="28"/>
      <c r="O586" s="27"/>
      <c r="P586" s="27"/>
      <c r="Q586" s="33">
        <f t="shared" si="42"/>
        <v>0</v>
      </c>
      <c r="R586" s="34">
        <f t="shared" si="44"/>
        <v>109</v>
      </c>
      <c r="S586" s="23"/>
      <c r="T586" s="27"/>
      <c r="U586" s="29"/>
      <c r="V586" s="29"/>
      <c r="W586" s="27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</row>
    <row r="587" spans="1:185" s="30" customFormat="1" ht="15.75" hidden="1" customHeight="1" x14ac:dyDescent="0.2">
      <c r="A587" s="25" t="s">
        <v>1723</v>
      </c>
      <c r="B587" s="41" t="s">
        <v>2547</v>
      </c>
      <c r="C587" s="26" t="s">
        <v>105</v>
      </c>
      <c r="D587" s="24" t="s">
        <v>2713</v>
      </c>
      <c r="E587" s="24" t="s">
        <v>2714</v>
      </c>
      <c r="F587" s="31"/>
      <c r="G587" s="24" t="s">
        <v>192</v>
      </c>
      <c r="H587" s="24" t="s">
        <v>177</v>
      </c>
      <c r="I587" s="25">
        <v>3</v>
      </c>
      <c r="J587" s="24" t="s">
        <v>2715</v>
      </c>
      <c r="K587" s="24" t="s">
        <v>2716</v>
      </c>
      <c r="L587" s="27">
        <v>999876025</v>
      </c>
      <c r="M587" s="28" t="s">
        <v>112</v>
      </c>
      <c r="N587" s="28"/>
      <c r="O587" s="27"/>
      <c r="P587" s="27"/>
      <c r="Q587" s="33">
        <f t="shared" si="42"/>
        <v>0</v>
      </c>
      <c r="R587" s="34">
        <f t="shared" si="44"/>
        <v>109</v>
      </c>
      <c r="S587" s="23"/>
      <c r="T587" s="27"/>
      <c r="U587" s="29"/>
      <c r="V587" s="29"/>
      <c r="W587" s="27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</row>
    <row r="588" spans="1:185" s="30" customFormat="1" ht="15.75" hidden="1" customHeight="1" x14ac:dyDescent="0.2">
      <c r="A588" s="25" t="s">
        <v>1723</v>
      </c>
      <c r="B588" s="41" t="s">
        <v>2547</v>
      </c>
      <c r="C588" s="26" t="s">
        <v>105</v>
      </c>
      <c r="D588" s="24" t="s">
        <v>1876</v>
      </c>
      <c r="E588" s="24" t="s">
        <v>2717</v>
      </c>
      <c r="F588" s="31"/>
      <c r="G588" s="24" t="s">
        <v>2718</v>
      </c>
      <c r="H588" s="24" t="s">
        <v>116</v>
      </c>
      <c r="I588" s="25">
        <v>2</v>
      </c>
      <c r="J588" s="24" t="s">
        <v>1358</v>
      </c>
      <c r="K588" s="24" t="s">
        <v>1359</v>
      </c>
      <c r="L588" s="27">
        <v>999750207</v>
      </c>
      <c r="M588" s="28" t="s">
        <v>112</v>
      </c>
      <c r="N588" s="28"/>
      <c r="O588" s="27"/>
      <c r="P588" s="27"/>
      <c r="Q588" s="33">
        <f t="shared" si="42"/>
        <v>0</v>
      </c>
      <c r="R588" s="34">
        <f t="shared" si="44"/>
        <v>109</v>
      </c>
      <c r="S588" s="23"/>
      <c r="T588" s="27"/>
      <c r="U588" s="29"/>
      <c r="V588" s="29"/>
      <c r="W588" s="27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</row>
    <row r="589" spans="1:185" s="30" customFormat="1" ht="15.75" hidden="1" customHeight="1" x14ac:dyDescent="0.2">
      <c r="A589" s="25" t="s">
        <v>1723</v>
      </c>
      <c r="B589" s="41" t="s">
        <v>2547</v>
      </c>
      <c r="C589" s="26" t="s">
        <v>105</v>
      </c>
      <c r="D589" s="24" t="s">
        <v>2409</v>
      </c>
      <c r="E589" s="24" t="s">
        <v>2719</v>
      </c>
      <c r="F589" s="31">
        <v>37422</v>
      </c>
      <c r="G589" s="24" t="s">
        <v>1798</v>
      </c>
      <c r="H589" s="24" t="s">
        <v>116</v>
      </c>
      <c r="I589" s="25">
        <v>2</v>
      </c>
      <c r="J589" s="24" t="s">
        <v>514</v>
      </c>
      <c r="K589" s="24" t="s">
        <v>515</v>
      </c>
      <c r="L589" s="27">
        <v>999885865</v>
      </c>
      <c r="M589" s="28" t="s">
        <v>112</v>
      </c>
      <c r="N589" s="28"/>
      <c r="O589" s="27"/>
      <c r="P589" s="27"/>
      <c r="Q589" s="33">
        <f t="shared" si="42"/>
        <v>0</v>
      </c>
      <c r="R589" s="34">
        <f t="shared" si="44"/>
        <v>109</v>
      </c>
      <c r="S589" s="23"/>
      <c r="T589" s="27"/>
      <c r="U589" s="29"/>
      <c r="V589" s="29"/>
      <c r="W589" s="27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</row>
    <row r="590" spans="1:185" s="30" customFormat="1" ht="15.75" hidden="1" customHeight="1" x14ac:dyDescent="0.2">
      <c r="A590" s="25" t="s">
        <v>1723</v>
      </c>
      <c r="B590" s="41" t="s">
        <v>2547</v>
      </c>
      <c r="C590" s="26" t="s">
        <v>105</v>
      </c>
      <c r="D590" s="24" t="s">
        <v>2300</v>
      </c>
      <c r="E590" s="24" t="s">
        <v>2301</v>
      </c>
      <c r="F590" s="31">
        <v>36946</v>
      </c>
      <c r="G590" s="24" t="s">
        <v>2720</v>
      </c>
      <c r="H590" s="24" t="s">
        <v>291</v>
      </c>
      <c r="I590" s="25">
        <v>7</v>
      </c>
      <c r="J590" s="24" t="s">
        <v>2598</v>
      </c>
      <c r="K590" s="24" t="s">
        <v>2599</v>
      </c>
      <c r="L590" s="27">
        <v>999735810</v>
      </c>
      <c r="M590" s="28" t="s">
        <v>112</v>
      </c>
      <c r="N590" s="28"/>
      <c r="O590" s="27"/>
      <c r="P590" s="27"/>
      <c r="Q590" s="33">
        <f t="shared" si="42"/>
        <v>0</v>
      </c>
      <c r="R590" s="34">
        <f t="shared" si="44"/>
        <v>109</v>
      </c>
      <c r="S590" s="23"/>
      <c r="T590" s="27"/>
      <c r="U590" s="29"/>
      <c r="V590" s="29"/>
      <c r="W590" s="27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</row>
    <row r="591" spans="1:185" s="30" customFormat="1" ht="15.75" hidden="1" customHeight="1" x14ac:dyDescent="0.2">
      <c r="A591" s="25" t="s">
        <v>1723</v>
      </c>
      <c r="B591" s="41" t="s">
        <v>2547</v>
      </c>
      <c r="C591" s="26" t="s">
        <v>105</v>
      </c>
      <c r="D591" s="24" t="s">
        <v>2125</v>
      </c>
      <c r="E591" s="24" t="s">
        <v>701</v>
      </c>
      <c r="F591" s="31"/>
      <c r="G591" s="24" t="s">
        <v>2721</v>
      </c>
      <c r="H591" s="24" t="s">
        <v>280</v>
      </c>
      <c r="I591" s="25">
        <v>6</v>
      </c>
      <c r="J591" s="24" t="s">
        <v>2722</v>
      </c>
      <c r="K591" s="24" t="s">
        <v>2723</v>
      </c>
      <c r="L591" s="27">
        <v>999744550</v>
      </c>
      <c r="M591" s="28" t="s">
        <v>112</v>
      </c>
      <c r="N591" s="28"/>
      <c r="O591" s="27"/>
      <c r="P591" s="27"/>
      <c r="Q591" s="33">
        <f t="shared" si="42"/>
        <v>0</v>
      </c>
      <c r="R591" s="34">
        <f t="shared" si="44"/>
        <v>109</v>
      </c>
      <c r="S591" s="23"/>
      <c r="T591" s="27"/>
      <c r="U591" s="29"/>
      <c r="V591" s="29"/>
      <c r="W591" s="27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</row>
    <row r="592" spans="1:185" s="30" customFormat="1" ht="15.75" hidden="1" customHeight="1" x14ac:dyDescent="0.2">
      <c r="A592" s="25" t="s">
        <v>1723</v>
      </c>
      <c r="B592" s="41" t="s">
        <v>2547</v>
      </c>
      <c r="C592" s="26" t="s">
        <v>105</v>
      </c>
      <c r="D592" s="24" t="s">
        <v>2409</v>
      </c>
      <c r="E592" s="24" t="s">
        <v>2026</v>
      </c>
      <c r="F592" s="31"/>
      <c r="G592" s="24" t="s">
        <v>972</v>
      </c>
      <c r="H592" s="24" t="s">
        <v>291</v>
      </c>
      <c r="I592" s="25">
        <v>7</v>
      </c>
      <c r="J592" s="24" t="s">
        <v>1381</v>
      </c>
      <c r="K592" s="24" t="s">
        <v>1382</v>
      </c>
      <c r="L592" s="27">
        <v>999707465</v>
      </c>
      <c r="M592" s="28" t="s">
        <v>112</v>
      </c>
      <c r="N592" s="28"/>
      <c r="O592" s="27"/>
      <c r="P592" s="27"/>
      <c r="Q592" s="33">
        <f t="shared" ref="Q592:Q623" si="45">SUM(T592:EE592)</f>
        <v>0</v>
      </c>
      <c r="R592" s="34">
        <f t="shared" si="44"/>
        <v>109</v>
      </c>
      <c r="S592" s="23"/>
      <c r="T592" s="27"/>
      <c r="U592" s="29"/>
      <c r="V592" s="29"/>
      <c r="W592" s="27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</row>
    <row r="593" spans="1:185" s="30" customFormat="1" ht="15.75" hidden="1" customHeight="1" x14ac:dyDescent="0.2">
      <c r="A593" s="25" t="s">
        <v>1723</v>
      </c>
      <c r="B593" s="41" t="s">
        <v>2547</v>
      </c>
      <c r="C593" s="26" t="s">
        <v>105</v>
      </c>
      <c r="D593" s="24" t="s">
        <v>2724</v>
      </c>
      <c r="E593" s="24" t="s">
        <v>2725</v>
      </c>
      <c r="F593" s="31">
        <v>37104</v>
      </c>
      <c r="G593" s="24" t="s">
        <v>2726</v>
      </c>
      <c r="H593" s="24" t="s">
        <v>291</v>
      </c>
      <c r="I593" s="25">
        <v>7</v>
      </c>
      <c r="J593" s="24" t="s">
        <v>2326</v>
      </c>
      <c r="K593" s="24" t="s">
        <v>2327</v>
      </c>
      <c r="L593" s="27">
        <v>999789101</v>
      </c>
      <c r="M593" s="28" t="s">
        <v>112</v>
      </c>
      <c r="N593" s="28"/>
      <c r="O593" s="27"/>
      <c r="P593" s="27"/>
      <c r="Q593" s="33">
        <f t="shared" si="45"/>
        <v>0</v>
      </c>
      <c r="R593" s="34">
        <f t="shared" si="44"/>
        <v>109</v>
      </c>
      <c r="S593" s="23"/>
      <c r="T593" s="27"/>
      <c r="U593" s="29"/>
      <c r="V593" s="29"/>
      <c r="W593" s="27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</row>
    <row r="594" spans="1:185" s="30" customFormat="1" ht="15.75" hidden="1" customHeight="1" x14ac:dyDescent="0.2">
      <c r="A594" s="25" t="s">
        <v>1723</v>
      </c>
      <c r="B594" s="41" t="s">
        <v>2547</v>
      </c>
      <c r="C594" s="26" t="s">
        <v>105</v>
      </c>
      <c r="D594" s="24" t="s">
        <v>2727</v>
      </c>
      <c r="E594" s="24" t="s">
        <v>2728</v>
      </c>
      <c r="F594" s="31">
        <v>37307</v>
      </c>
      <c r="G594" s="24" t="s">
        <v>1450</v>
      </c>
      <c r="H594" s="24" t="s">
        <v>275</v>
      </c>
      <c r="I594" s="25">
        <v>3</v>
      </c>
      <c r="J594" s="24" t="s">
        <v>1451</v>
      </c>
      <c r="K594" s="24" t="s">
        <v>1452</v>
      </c>
      <c r="L594" s="27">
        <v>999888845</v>
      </c>
      <c r="M594" s="28" t="s">
        <v>112</v>
      </c>
      <c r="N594" s="28"/>
      <c r="O594" s="27"/>
      <c r="P594" s="27"/>
      <c r="Q594" s="33">
        <f t="shared" si="45"/>
        <v>0</v>
      </c>
      <c r="R594" s="34">
        <f t="shared" si="44"/>
        <v>109</v>
      </c>
      <c r="S594" s="23"/>
      <c r="T594" s="27"/>
      <c r="U594" s="29"/>
      <c r="V594" s="29"/>
      <c r="W594" s="27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</row>
    <row r="595" spans="1:185" s="30" customFormat="1" ht="15.75" hidden="1" customHeight="1" x14ac:dyDescent="0.2">
      <c r="A595" s="25" t="s">
        <v>1723</v>
      </c>
      <c r="B595" s="41" t="s">
        <v>2547</v>
      </c>
      <c r="C595" s="26" t="s">
        <v>105</v>
      </c>
      <c r="D595" s="24" t="s">
        <v>2409</v>
      </c>
      <c r="E595" s="24" t="s">
        <v>2410</v>
      </c>
      <c r="F595" s="31"/>
      <c r="G595" s="24" t="s">
        <v>2411</v>
      </c>
      <c r="H595" s="24" t="s">
        <v>139</v>
      </c>
      <c r="I595" s="25">
        <v>8</v>
      </c>
      <c r="J595" s="24" t="s">
        <v>713</v>
      </c>
      <c r="K595" s="24" t="s">
        <v>2412</v>
      </c>
      <c r="L595" s="27">
        <v>999860583</v>
      </c>
      <c r="M595" s="28" t="s">
        <v>112</v>
      </c>
      <c r="N595" s="28"/>
      <c r="O595" s="27"/>
      <c r="P595" s="27"/>
      <c r="Q595" s="33">
        <f t="shared" si="45"/>
        <v>0</v>
      </c>
      <c r="R595" s="34">
        <f t="shared" si="44"/>
        <v>109</v>
      </c>
      <c r="S595" s="23"/>
      <c r="T595" s="27"/>
      <c r="U595" s="29"/>
      <c r="V595" s="29"/>
      <c r="W595" s="27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</row>
    <row r="596" spans="1:185" s="30" customFormat="1" ht="15.75" hidden="1" customHeight="1" x14ac:dyDescent="0.2">
      <c r="A596" s="25" t="s">
        <v>1723</v>
      </c>
      <c r="B596" s="41" t="s">
        <v>2547</v>
      </c>
      <c r="C596" s="26" t="s">
        <v>105</v>
      </c>
      <c r="D596" s="24" t="s">
        <v>1336</v>
      </c>
      <c r="E596" s="24" t="s">
        <v>2410</v>
      </c>
      <c r="F596" s="31"/>
      <c r="G596" s="24" t="s">
        <v>2729</v>
      </c>
      <c r="H596" s="24" t="s">
        <v>109</v>
      </c>
      <c r="I596" s="25">
        <v>6</v>
      </c>
      <c r="J596" s="24" t="s">
        <v>525</v>
      </c>
      <c r="K596" s="24" t="s">
        <v>2730</v>
      </c>
      <c r="L596" s="27">
        <v>999717883</v>
      </c>
      <c r="M596" s="28" t="s">
        <v>112</v>
      </c>
      <c r="N596" s="28"/>
      <c r="O596" s="27"/>
      <c r="P596" s="27"/>
      <c r="Q596" s="33">
        <f t="shared" si="45"/>
        <v>0</v>
      </c>
      <c r="R596" s="34">
        <f t="shared" si="44"/>
        <v>109</v>
      </c>
      <c r="S596" s="23"/>
      <c r="T596" s="27"/>
      <c r="U596" s="29"/>
      <c r="V596" s="29"/>
      <c r="W596" s="27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</row>
    <row r="597" spans="1:185" s="30" customFormat="1" ht="15.75" hidden="1" customHeight="1" x14ac:dyDescent="0.2">
      <c r="A597" s="25" t="s">
        <v>1723</v>
      </c>
      <c r="B597" s="41" t="s">
        <v>2547</v>
      </c>
      <c r="C597" s="26" t="s">
        <v>105</v>
      </c>
      <c r="D597" s="24" t="s">
        <v>2125</v>
      </c>
      <c r="E597" s="24" t="s">
        <v>2126</v>
      </c>
      <c r="F597" s="31">
        <v>37593</v>
      </c>
      <c r="G597" s="24" t="s">
        <v>677</v>
      </c>
      <c r="H597" s="24" t="s">
        <v>116</v>
      </c>
      <c r="I597" s="25">
        <v>2</v>
      </c>
      <c r="J597" s="24" t="s">
        <v>678</v>
      </c>
      <c r="K597" s="24" t="s">
        <v>2067</v>
      </c>
      <c r="L597" s="27">
        <v>999871371</v>
      </c>
      <c r="M597" s="28" t="s">
        <v>112</v>
      </c>
      <c r="N597" s="28"/>
      <c r="O597" s="27"/>
      <c r="P597" s="27"/>
      <c r="Q597" s="33">
        <f t="shared" si="45"/>
        <v>0</v>
      </c>
      <c r="R597" s="34">
        <f t="shared" si="44"/>
        <v>109</v>
      </c>
      <c r="S597" s="23"/>
      <c r="T597" s="27"/>
      <c r="U597" s="29"/>
      <c r="V597" s="29"/>
      <c r="W597" s="27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</row>
    <row r="598" spans="1:185" s="30" customFormat="1" ht="15.75" hidden="1" customHeight="1" x14ac:dyDescent="0.2">
      <c r="A598" s="25" t="s">
        <v>1723</v>
      </c>
      <c r="B598" s="41" t="s">
        <v>2547</v>
      </c>
      <c r="C598" s="26" t="s">
        <v>105</v>
      </c>
      <c r="D598" s="24" t="s">
        <v>2731</v>
      </c>
      <c r="E598" s="24" t="s">
        <v>2732</v>
      </c>
      <c r="F598" s="31"/>
      <c r="G598" s="24" t="s">
        <v>2733</v>
      </c>
      <c r="H598" s="24" t="s">
        <v>116</v>
      </c>
      <c r="I598" s="25">
        <v>2</v>
      </c>
      <c r="J598" s="24" t="s">
        <v>1319</v>
      </c>
      <c r="K598" s="24" t="s">
        <v>1320</v>
      </c>
      <c r="L598" s="27">
        <v>999879619</v>
      </c>
      <c r="M598" s="28" t="s">
        <v>112</v>
      </c>
      <c r="N598" s="28"/>
      <c r="O598" s="27"/>
      <c r="P598" s="27"/>
      <c r="Q598" s="33">
        <f t="shared" si="45"/>
        <v>0</v>
      </c>
      <c r="R598" s="34">
        <f t="shared" si="44"/>
        <v>109</v>
      </c>
      <c r="S598" s="23"/>
      <c r="T598" s="27"/>
      <c r="U598" s="29"/>
      <c r="V598" s="29"/>
      <c r="W598" s="27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</row>
    <row r="599" spans="1:185" s="30" customFormat="1" ht="15.75" hidden="1" customHeight="1" x14ac:dyDescent="0.2">
      <c r="A599" s="25" t="s">
        <v>1723</v>
      </c>
      <c r="B599" s="41" t="s">
        <v>2547</v>
      </c>
      <c r="C599" s="26" t="s">
        <v>105</v>
      </c>
      <c r="D599" s="24" t="s">
        <v>2734</v>
      </c>
      <c r="E599" s="24" t="s">
        <v>2735</v>
      </c>
      <c r="F599" s="31"/>
      <c r="G599" s="24" t="s">
        <v>2736</v>
      </c>
      <c r="H599" s="24" t="s">
        <v>275</v>
      </c>
      <c r="I599" s="25">
        <v>3</v>
      </c>
      <c r="J599" s="24" t="s">
        <v>2737</v>
      </c>
      <c r="K599" s="24" t="s">
        <v>2738</v>
      </c>
      <c r="L599" s="27">
        <v>999831708</v>
      </c>
      <c r="M599" s="28" t="s">
        <v>112</v>
      </c>
      <c r="N599" s="28"/>
      <c r="O599" s="27"/>
      <c r="P599" s="27"/>
      <c r="Q599" s="33">
        <f t="shared" si="45"/>
        <v>0</v>
      </c>
      <c r="R599" s="34">
        <f t="shared" si="44"/>
        <v>109</v>
      </c>
      <c r="S599" s="23"/>
      <c r="T599" s="27"/>
      <c r="U599" s="29"/>
      <c r="V599" s="29"/>
      <c r="W599" s="27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</row>
    <row r="600" spans="1:185" s="30" customFormat="1" ht="15.75" hidden="1" customHeight="1" x14ac:dyDescent="0.2">
      <c r="A600" s="25" t="s">
        <v>1723</v>
      </c>
      <c r="B600" s="41" t="s">
        <v>2547</v>
      </c>
      <c r="C600" s="26" t="s">
        <v>105</v>
      </c>
      <c r="D600" s="24" t="s">
        <v>2739</v>
      </c>
      <c r="E600" s="24" t="s">
        <v>2740</v>
      </c>
      <c r="F600" s="31"/>
      <c r="G600" s="24" t="s">
        <v>161</v>
      </c>
      <c r="H600" s="24" t="s">
        <v>109</v>
      </c>
      <c r="I600" s="25">
        <v>6</v>
      </c>
      <c r="J600" s="24" t="s">
        <v>839</v>
      </c>
      <c r="K600" s="24" t="s">
        <v>840</v>
      </c>
      <c r="L600" s="27">
        <v>999016683</v>
      </c>
      <c r="M600" s="28" t="s">
        <v>112</v>
      </c>
      <c r="N600" s="28" t="b">
        <v>1</v>
      </c>
      <c r="O600" s="27"/>
      <c r="P600" s="27"/>
      <c r="Q600" s="33">
        <f t="shared" si="45"/>
        <v>0</v>
      </c>
      <c r="R600" s="34">
        <f t="shared" si="44"/>
        <v>109</v>
      </c>
      <c r="S600" s="23"/>
      <c r="T600" s="27"/>
      <c r="U600" s="29"/>
      <c r="V600" s="29"/>
      <c r="W600" s="27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</row>
    <row r="601" spans="1:185" s="30" customFormat="1" ht="15.75" hidden="1" customHeight="1" x14ac:dyDescent="0.2">
      <c r="A601" s="25" t="s">
        <v>1723</v>
      </c>
      <c r="B601" s="41" t="s">
        <v>2547</v>
      </c>
      <c r="C601" s="26" t="s">
        <v>105</v>
      </c>
      <c r="D601" s="24" t="s">
        <v>1829</v>
      </c>
      <c r="E601" s="24" t="s">
        <v>1917</v>
      </c>
      <c r="F601" s="31"/>
      <c r="G601" s="24" t="s">
        <v>108</v>
      </c>
      <c r="H601" s="24" t="s">
        <v>109</v>
      </c>
      <c r="I601" s="25">
        <v>6</v>
      </c>
      <c r="J601" s="24" t="s">
        <v>110</v>
      </c>
      <c r="K601" s="24" t="s">
        <v>111</v>
      </c>
      <c r="L601" s="27">
        <v>999871767</v>
      </c>
      <c r="M601" s="28" t="s">
        <v>112</v>
      </c>
      <c r="N601" s="28"/>
      <c r="O601" s="27"/>
      <c r="P601" s="27"/>
      <c r="Q601" s="33">
        <f t="shared" si="45"/>
        <v>0</v>
      </c>
      <c r="R601" s="34">
        <f t="shared" si="44"/>
        <v>109</v>
      </c>
      <c r="S601" s="23"/>
      <c r="T601" s="27"/>
      <c r="U601" s="29"/>
      <c r="V601" s="29"/>
      <c r="W601" s="27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</row>
    <row r="602" spans="1:185" s="30" customFormat="1" ht="15.75" hidden="1" customHeight="1" x14ac:dyDescent="0.2">
      <c r="A602" s="25" t="s">
        <v>1723</v>
      </c>
      <c r="B602" s="41" t="s">
        <v>2547</v>
      </c>
      <c r="C602" s="26" t="s">
        <v>105</v>
      </c>
      <c r="D602" s="24" t="s">
        <v>1725</v>
      </c>
      <c r="E602" s="24" t="s">
        <v>731</v>
      </c>
      <c r="F602" s="31"/>
      <c r="G602" s="24" t="s">
        <v>780</v>
      </c>
      <c r="H602" s="24" t="s">
        <v>139</v>
      </c>
      <c r="I602" s="25">
        <v>8</v>
      </c>
      <c r="J602" s="24" t="s">
        <v>2085</v>
      </c>
      <c r="K602" s="24" t="s">
        <v>2741</v>
      </c>
      <c r="L602" s="27">
        <v>999886599</v>
      </c>
      <c r="M602" s="28" t="s">
        <v>112</v>
      </c>
      <c r="N602" s="28"/>
      <c r="O602" s="27"/>
      <c r="P602" s="27"/>
      <c r="Q602" s="33">
        <f t="shared" si="45"/>
        <v>0</v>
      </c>
      <c r="R602" s="34">
        <f t="shared" si="44"/>
        <v>109</v>
      </c>
      <c r="S602" s="23"/>
      <c r="T602" s="27"/>
      <c r="U602" s="29"/>
      <c r="V602" s="29"/>
      <c r="W602" s="27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</row>
    <row r="603" spans="1:185" s="30" customFormat="1" ht="15.75" hidden="1" customHeight="1" x14ac:dyDescent="0.2">
      <c r="A603" s="25" t="s">
        <v>2015</v>
      </c>
      <c r="B603" s="41" t="s">
        <v>2547</v>
      </c>
      <c r="C603" s="26" t="s">
        <v>105</v>
      </c>
      <c r="D603" s="24" t="s">
        <v>1778</v>
      </c>
      <c r="E603" s="24" t="s">
        <v>731</v>
      </c>
      <c r="F603" s="31">
        <v>37336</v>
      </c>
      <c r="G603" s="24" t="s">
        <v>2742</v>
      </c>
      <c r="H603" s="24" t="s">
        <v>116</v>
      </c>
      <c r="I603" s="25">
        <v>2</v>
      </c>
      <c r="J603" s="24" t="s">
        <v>969</v>
      </c>
      <c r="K603" s="24" t="s">
        <v>970</v>
      </c>
      <c r="L603" s="27">
        <v>999853376</v>
      </c>
      <c r="M603" s="28" t="s">
        <v>112</v>
      </c>
      <c r="N603" s="28"/>
      <c r="O603" s="27"/>
      <c r="P603" s="27"/>
      <c r="Q603" s="33">
        <f t="shared" si="45"/>
        <v>0</v>
      </c>
      <c r="R603" s="34">
        <f t="shared" si="44"/>
        <v>109</v>
      </c>
      <c r="S603" s="23"/>
      <c r="T603" s="27"/>
      <c r="U603" s="29"/>
      <c r="V603" s="29"/>
      <c r="W603" s="27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</row>
    <row r="604" spans="1:185" s="30" customFormat="1" ht="15.75" hidden="1" customHeight="1" x14ac:dyDescent="0.2">
      <c r="A604" s="25" t="s">
        <v>1723</v>
      </c>
      <c r="B604" s="41" t="s">
        <v>2547</v>
      </c>
      <c r="C604" s="26" t="s">
        <v>105</v>
      </c>
      <c r="D604" s="24" t="s">
        <v>1886</v>
      </c>
      <c r="E604" s="24" t="s">
        <v>731</v>
      </c>
      <c r="F604" s="31"/>
      <c r="G604" s="24" t="s">
        <v>2743</v>
      </c>
      <c r="H604" s="24" t="s">
        <v>116</v>
      </c>
      <c r="I604" s="25">
        <v>2</v>
      </c>
      <c r="J604" s="24" t="s">
        <v>1257</v>
      </c>
      <c r="K604" s="24" t="s">
        <v>1258</v>
      </c>
      <c r="L604" s="27">
        <v>999737696</v>
      </c>
      <c r="M604" s="28" t="s">
        <v>112</v>
      </c>
      <c r="N604" s="28"/>
      <c r="O604" s="27"/>
      <c r="P604" s="27"/>
      <c r="Q604" s="33">
        <f t="shared" si="45"/>
        <v>0</v>
      </c>
      <c r="R604" s="34">
        <f t="shared" si="44"/>
        <v>109</v>
      </c>
      <c r="S604" s="23"/>
      <c r="T604" s="27"/>
      <c r="U604" s="29"/>
      <c r="V604" s="29"/>
      <c r="W604" s="27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</row>
    <row r="605" spans="1:185" s="30" customFormat="1" ht="15.75" hidden="1" customHeight="1" x14ac:dyDescent="0.2">
      <c r="A605" s="25" t="s">
        <v>1723</v>
      </c>
      <c r="B605" s="41" t="s">
        <v>2547</v>
      </c>
      <c r="C605" s="26" t="s">
        <v>105</v>
      </c>
      <c r="D605" s="24" t="s">
        <v>482</v>
      </c>
      <c r="E605" s="24" t="s">
        <v>2480</v>
      </c>
      <c r="F605" s="31">
        <v>37465</v>
      </c>
      <c r="G605" s="24" t="s">
        <v>677</v>
      </c>
      <c r="H605" s="24" t="s">
        <v>116</v>
      </c>
      <c r="I605" s="25">
        <v>2</v>
      </c>
      <c r="J605" s="24" t="s">
        <v>678</v>
      </c>
      <c r="K605" s="24" t="s">
        <v>679</v>
      </c>
      <c r="L605" s="27">
        <v>999804730</v>
      </c>
      <c r="M605" s="28" t="s">
        <v>112</v>
      </c>
      <c r="N605" s="28"/>
      <c r="O605" s="27"/>
      <c r="P605" s="27"/>
      <c r="Q605" s="33">
        <f t="shared" si="45"/>
        <v>0</v>
      </c>
      <c r="R605" s="34">
        <f t="shared" si="44"/>
        <v>109</v>
      </c>
      <c r="S605" s="23"/>
      <c r="T605" s="27"/>
      <c r="U605" s="29"/>
      <c r="V605" s="29"/>
      <c r="W605" s="27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</row>
    <row r="606" spans="1:185" s="30" customFormat="1" ht="15.75" hidden="1" customHeight="1" x14ac:dyDescent="0.2">
      <c r="A606" s="25" t="s">
        <v>1723</v>
      </c>
      <c r="B606" s="41" t="s">
        <v>2547</v>
      </c>
      <c r="C606" s="26" t="s">
        <v>105</v>
      </c>
      <c r="D606" s="24" t="s">
        <v>2744</v>
      </c>
      <c r="E606" s="24" t="s">
        <v>1034</v>
      </c>
      <c r="F606" s="31"/>
      <c r="G606" s="24" t="s">
        <v>871</v>
      </c>
      <c r="H606" s="24" t="s">
        <v>606</v>
      </c>
      <c r="I606" s="25">
        <v>7</v>
      </c>
      <c r="J606" s="24" t="s">
        <v>1338</v>
      </c>
      <c r="K606" s="24" t="s">
        <v>2745</v>
      </c>
      <c r="L606" s="27">
        <v>999850141</v>
      </c>
      <c r="M606" s="28" t="s">
        <v>112</v>
      </c>
      <c r="N606" s="28"/>
      <c r="O606" s="27"/>
      <c r="P606" s="27"/>
      <c r="Q606" s="33">
        <f t="shared" si="45"/>
        <v>0</v>
      </c>
      <c r="R606" s="34">
        <f t="shared" si="44"/>
        <v>109</v>
      </c>
      <c r="S606" s="23"/>
      <c r="T606" s="27"/>
      <c r="U606" s="29"/>
      <c r="V606" s="29"/>
      <c r="W606" s="27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</row>
    <row r="607" spans="1:185" s="30" customFormat="1" ht="15.75" hidden="1" customHeight="1" x14ac:dyDescent="0.2">
      <c r="A607" s="25" t="s">
        <v>1723</v>
      </c>
      <c r="B607" s="41" t="s">
        <v>2547</v>
      </c>
      <c r="C607" s="26" t="s">
        <v>105</v>
      </c>
      <c r="D607" s="24" t="s">
        <v>1821</v>
      </c>
      <c r="E607" s="24" t="s">
        <v>1391</v>
      </c>
      <c r="F607" s="31"/>
      <c r="G607" s="24" t="s">
        <v>2748</v>
      </c>
      <c r="H607" s="24" t="s">
        <v>200</v>
      </c>
      <c r="I607" s="25">
        <v>8</v>
      </c>
      <c r="J607" s="24" t="s">
        <v>222</v>
      </c>
      <c r="K607" s="24" t="s">
        <v>2749</v>
      </c>
      <c r="L607" s="27">
        <v>999864817</v>
      </c>
      <c r="M607" s="28" t="s">
        <v>112</v>
      </c>
      <c r="N607" s="28"/>
      <c r="O607" s="27"/>
      <c r="P607" s="27"/>
      <c r="Q607" s="33">
        <f t="shared" si="45"/>
        <v>0</v>
      </c>
      <c r="R607" s="34">
        <f t="shared" si="44"/>
        <v>109</v>
      </c>
      <c r="S607" s="23"/>
      <c r="T607" s="27"/>
      <c r="U607" s="29"/>
      <c r="V607" s="29"/>
      <c r="W607" s="27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</row>
    <row r="608" spans="1:185" s="30" customFormat="1" ht="15.75" hidden="1" customHeight="1" x14ac:dyDescent="0.2">
      <c r="A608" s="25" t="s">
        <v>1723</v>
      </c>
      <c r="B608" s="41" t="s">
        <v>2547</v>
      </c>
      <c r="C608" s="26" t="s">
        <v>105</v>
      </c>
      <c r="D608" s="24" t="s">
        <v>1764</v>
      </c>
      <c r="E608" s="24" t="s">
        <v>1391</v>
      </c>
      <c r="F608" s="31"/>
      <c r="G608" s="24" t="s">
        <v>2750</v>
      </c>
      <c r="H608" s="24" t="s">
        <v>116</v>
      </c>
      <c r="I608" s="25">
        <v>2</v>
      </c>
      <c r="J608" s="24" t="s">
        <v>395</v>
      </c>
      <c r="K608" s="24"/>
      <c r="L608" s="27">
        <v>999024095</v>
      </c>
      <c r="M608" s="28" t="s">
        <v>112</v>
      </c>
      <c r="N608" s="28"/>
      <c r="O608" s="27"/>
      <c r="P608" s="27"/>
      <c r="Q608" s="33">
        <f t="shared" si="45"/>
        <v>0</v>
      </c>
      <c r="R608" s="34">
        <f t="shared" si="44"/>
        <v>109</v>
      </c>
      <c r="S608" s="23"/>
      <c r="T608" s="27"/>
      <c r="U608" s="29"/>
      <c r="V608" s="29"/>
      <c r="W608" s="27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</row>
    <row r="609" spans="1:185" s="30" customFormat="1" ht="15.75" hidden="1" customHeight="1" x14ac:dyDescent="0.2">
      <c r="A609" s="25" t="s">
        <v>1723</v>
      </c>
      <c r="B609" s="41" t="s">
        <v>2547</v>
      </c>
      <c r="C609" s="26" t="s">
        <v>105</v>
      </c>
      <c r="D609" s="24" t="s">
        <v>1876</v>
      </c>
      <c r="E609" s="24" t="s">
        <v>1391</v>
      </c>
      <c r="F609" s="31"/>
      <c r="G609" s="24" t="s">
        <v>2751</v>
      </c>
      <c r="H609" s="24" t="s">
        <v>116</v>
      </c>
      <c r="I609" s="25">
        <v>2</v>
      </c>
      <c r="J609" s="24" t="s">
        <v>1075</v>
      </c>
      <c r="K609" s="24" t="s">
        <v>1076</v>
      </c>
      <c r="L609" s="27">
        <v>999901724</v>
      </c>
      <c r="M609" s="28" t="s">
        <v>112</v>
      </c>
      <c r="N609" s="28"/>
      <c r="O609" s="27"/>
      <c r="P609" s="27"/>
      <c r="Q609" s="33">
        <f t="shared" si="45"/>
        <v>0</v>
      </c>
      <c r="R609" s="34">
        <f t="shared" si="44"/>
        <v>109</v>
      </c>
      <c r="S609" s="23"/>
      <c r="T609" s="27"/>
      <c r="U609" s="29"/>
      <c r="V609" s="29"/>
      <c r="W609" s="27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</row>
    <row r="610" spans="1:185" s="30" customFormat="1" ht="15.75" hidden="1" customHeight="1" x14ac:dyDescent="0.2">
      <c r="A610" s="25" t="s">
        <v>1723</v>
      </c>
      <c r="B610" s="41" t="s">
        <v>2547</v>
      </c>
      <c r="C610" s="26" t="s">
        <v>105</v>
      </c>
      <c r="D610" s="24" t="s">
        <v>1682</v>
      </c>
      <c r="E610" s="24" t="s">
        <v>2752</v>
      </c>
      <c r="F610" s="31"/>
      <c r="G610" s="24" t="s">
        <v>2753</v>
      </c>
      <c r="H610" s="24" t="s">
        <v>116</v>
      </c>
      <c r="I610" s="25">
        <v>2</v>
      </c>
      <c r="J610" s="24" t="s">
        <v>395</v>
      </c>
      <c r="K610" s="24"/>
      <c r="L610" s="27">
        <v>999733641</v>
      </c>
      <c r="M610" s="28" t="s">
        <v>112</v>
      </c>
      <c r="N610" s="28"/>
      <c r="O610" s="27"/>
      <c r="P610" s="27"/>
      <c r="Q610" s="33">
        <f t="shared" si="45"/>
        <v>0</v>
      </c>
      <c r="R610" s="34">
        <f t="shared" si="44"/>
        <v>109</v>
      </c>
      <c r="S610" s="23"/>
      <c r="T610" s="27"/>
      <c r="U610" s="29"/>
      <c r="V610" s="29"/>
      <c r="W610" s="27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</row>
    <row r="611" spans="1:185" s="30" customFormat="1" ht="15.75" hidden="1" customHeight="1" x14ac:dyDescent="0.2">
      <c r="A611" s="25" t="s">
        <v>1723</v>
      </c>
      <c r="B611" s="41" t="s">
        <v>2547</v>
      </c>
      <c r="C611" s="26" t="s">
        <v>105</v>
      </c>
      <c r="D611" s="24" t="s">
        <v>2447</v>
      </c>
      <c r="E611" s="24" t="s">
        <v>2754</v>
      </c>
      <c r="F611" s="31"/>
      <c r="G611" s="24" t="s">
        <v>2755</v>
      </c>
      <c r="H611" s="24" t="s">
        <v>139</v>
      </c>
      <c r="I611" s="25">
        <v>8</v>
      </c>
      <c r="J611" s="24" t="s">
        <v>901</v>
      </c>
      <c r="K611" s="24" t="s">
        <v>1472</v>
      </c>
      <c r="L611" s="27">
        <v>999776006</v>
      </c>
      <c r="M611" s="28" t="s">
        <v>112</v>
      </c>
      <c r="N611" s="28"/>
      <c r="O611" s="27"/>
      <c r="P611" s="27"/>
      <c r="Q611" s="33">
        <f t="shared" si="45"/>
        <v>0</v>
      </c>
      <c r="R611" s="34">
        <f t="shared" si="44"/>
        <v>109</v>
      </c>
      <c r="S611" s="23"/>
      <c r="T611" s="27"/>
      <c r="U611" s="29"/>
      <c r="V611" s="29"/>
      <c r="W611" s="27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</row>
    <row r="612" spans="1:185" s="30" customFormat="1" ht="15.75" hidden="1" customHeight="1" x14ac:dyDescent="0.2">
      <c r="A612" s="25" t="s">
        <v>1723</v>
      </c>
      <c r="B612" s="41" t="s">
        <v>2547</v>
      </c>
      <c r="C612" s="26" t="s">
        <v>105</v>
      </c>
      <c r="D612" s="24" t="s">
        <v>2388</v>
      </c>
      <c r="E612" s="24" t="s">
        <v>2492</v>
      </c>
      <c r="F612" s="31">
        <v>37012</v>
      </c>
      <c r="G612" s="24" t="s">
        <v>1269</v>
      </c>
      <c r="H612" s="24" t="s">
        <v>122</v>
      </c>
      <c r="I612" s="25">
        <v>4</v>
      </c>
      <c r="J612" s="24" t="s">
        <v>1389</v>
      </c>
      <c r="K612" s="24" t="s">
        <v>2756</v>
      </c>
      <c r="L612" s="27">
        <v>999734239</v>
      </c>
      <c r="M612" s="28" t="s">
        <v>112</v>
      </c>
      <c r="N612" s="28"/>
      <c r="O612" s="27"/>
      <c r="P612" s="27"/>
      <c r="Q612" s="33">
        <f t="shared" si="45"/>
        <v>0</v>
      </c>
      <c r="R612" s="34">
        <f t="shared" si="44"/>
        <v>109</v>
      </c>
      <c r="S612" s="23"/>
      <c r="T612" s="27"/>
      <c r="U612" s="29"/>
      <c r="V612" s="29"/>
      <c r="W612" s="27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</row>
    <row r="613" spans="1:185" s="30" customFormat="1" ht="15.75" hidden="1" customHeight="1" x14ac:dyDescent="0.2">
      <c r="A613" s="25" t="s">
        <v>1723</v>
      </c>
      <c r="B613" s="41" t="s">
        <v>2547</v>
      </c>
      <c r="C613" s="26" t="s">
        <v>105</v>
      </c>
      <c r="D613" s="24" t="s">
        <v>680</v>
      </c>
      <c r="E613" s="24" t="s">
        <v>1513</v>
      </c>
      <c r="F613" s="31"/>
      <c r="G613" s="24" t="s">
        <v>1486</v>
      </c>
      <c r="H613" s="24" t="s">
        <v>322</v>
      </c>
      <c r="I613" s="25">
        <v>5</v>
      </c>
      <c r="J613" s="24" t="s">
        <v>2391</v>
      </c>
      <c r="K613" s="24" t="s">
        <v>2589</v>
      </c>
      <c r="L613" s="27">
        <v>999808808</v>
      </c>
      <c r="M613" s="28" t="s">
        <v>112</v>
      </c>
      <c r="N613" s="28"/>
      <c r="O613" s="27"/>
      <c r="P613" s="27"/>
      <c r="Q613" s="33">
        <f t="shared" si="45"/>
        <v>0</v>
      </c>
      <c r="R613" s="34">
        <f t="shared" si="44"/>
        <v>109</v>
      </c>
      <c r="S613" s="23"/>
      <c r="T613" s="27"/>
      <c r="U613" s="29"/>
      <c r="V613" s="29"/>
      <c r="W613" s="27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</row>
    <row r="614" spans="1:185" s="30" customFormat="1" ht="15.75" hidden="1" customHeight="1" x14ac:dyDescent="0.2">
      <c r="A614" s="25" t="s">
        <v>1723</v>
      </c>
      <c r="B614" s="41" t="s">
        <v>2547</v>
      </c>
      <c r="C614" s="26" t="s">
        <v>105</v>
      </c>
      <c r="D614" s="24" t="s">
        <v>2493</v>
      </c>
      <c r="E614" s="24" t="s">
        <v>2494</v>
      </c>
      <c r="F614" s="31">
        <v>37437</v>
      </c>
      <c r="G614" s="24" t="s">
        <v>2495</v>
      </c>
      <c r="H614" s="24" t="s">
        <v>1419</v>
      </c>
      <c r="I614" s="25">
        <v>5</v>
      </c>
      <c r="J614" s="24" t="s">
        <v>1420</v>
      </c>
      <c r="K614" s="24"/>
      <c r="L614" s="27">
        <v>999900282</v>
      </c>
      <c r="M614" s="28" t="s">
        <v>112</v>
      </c>
      <c r="N614" s="28"/>
      <c r="O614" s="27"/>
      <c r="P614" s="27"/>
      <c r="Q614" s="33">
        <f t="shared" si="45"/>
        <v>0</v>
      </c>
      <c r="R614" s="34">
        <f t="shared" si="44"/>
        <v>109</v>
      </c>
      <c r="S614" s="23"/>
      <c r="T614" s="27"/>
      <c r="U614" s="29"/>
      <c r="V614" s="29"/>
      <c r="W614" s="27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</row>
    <row r="615" spans="1:185" s="30" customFormat="1" ht="15.75" hidden="1" customHeight="1" x14ac:dyDescent="0.2">
      <c r="A615" s="25" t="s">
        <v>1723</v>
      </c>
      <c r="B615" s="41" t="s">
        <v>2547</v>
      </c>
      <c r="C615" s="26" t="s">
        <v>105</v>
      </c>
      <c r="D615" s="24" t="s">
        <v>1923</v>
      </c>
      <c r="E615" s="24" t="s">
        <v>1195</v>
      </c>
      <c r="F615" s="31"/>
      <c r="G615" s="24" t="s">
        <v>492</v>
      </c>
      <c r="H615" s="24" t="s">
        <v>145</v>
      </c>
      <c r="I615" s="25">
        <v>2</v>
      </c>
      <c r="J615" s="24" t="s">
        <v>286</v>
      </c>
      <c r="K615" s="24" t="s">
        <v>287</v>
      </c>
      <c r="L615" s="27">
        <v>999727978</v>
      </c>
      <c r="M615" s="28" t="s">
        <v>112</v>
      </c>
      <c r="N615" s="28"/>
      <c r="O615" s="27"/>
      <c r="P615" s="27"/>
      <c r="Q615" s="33">
        <f t="shared" si="45"/>
        <v>0</v>
      </c>
      <c r="R615" s="34">
        <f t="shared" si="44"/>
        <v>109</v>
      </c>
      <c r="S615" s="23"/>
      <c r="T615" s="27"/>
      <c r="U615" s="29"/>
      <c r="V615" s="29"/>
      <c r="W615" s="27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</row>
    <row r="616" spans="1:185" s="30" customFormat="1" ht="15.75" hidden="1" customHeight="1" x14ac:dyDescent="0.2">
      <c r="A616" s="25" t="s">
        <v>1723</v>
      </c>
      <c r="B616" s="41" t="s">
        <v>2547</v>
      </c>
      <c r="C616" s="26" t="s">
        <v>105</v>
      </c>
      <c r="D616" s="24" t="s">
        <v>2757</v>
      </c>
      <c r="E616" s="24" t="s">
        <v>2758</v>
      </c>
      <c r="F616" s="31"/>
      <c r="G616" s="24" t="s">
        <v>492</v>
      </c>
      <c r="H616" s="24" t="s">
        <v>145</v>
      </c>
      <c r="I616" s="25">
        <v>2</v>
      </c>
      <c r="J616" s="24" t="s">
        <v>798</v>
      </c>
      <c r="K616" s="24" t="s">
        <v>799</v>
      </c>
      <c r="L616" s="27">
        <v>999892585</v>
      </c>
      <c r="M616" s="28" t="s">
        <v>112</v>
      </c>
      <c r="N616" s="28"/>
      <c r="O616" s="27"/>
      <c r="P616" s="27"/>
      <c r="Q616" s="33">
        <f t="shared" si="45"/>
        <v>0</v>
      </c>
      <c r="R616" s="34">
        <f t="shared" si="44"/>
        <v>109</v>
      </c>
      <c r="S616" s="23"/>
      <c r="T616" s="27"/>
      <c r="U616" s="29"/>
      <c r="V616" s="29"/>
      <c r="W616" s="27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</row>
    <row r="617" spans="1:185" s="30" customFormat="1" ht="15.75" hidden="1" customHeight="1" x14ac:dyDescent="0.2">
      <c r="A617" s="25" t="s">
        <v>1723</v>
      </c>
      <c r="B617" s="41" t="s">
        <v>2547</v>
      </c>
      <c r="C617" s="26" t="s">
        <v>105</v>
      </c>
      <c r="D617" s="24" t="s">
        <v>2759</v>
      </c>
      <c r="E617" s="24" t="s">
        <v>2760</v>
      </c>
      <c r="F617" s="31"/>
      <c r="G617" s="24" t="s">
        <v>2761</v>
      </c>
      <c r="H617" s="24" t="s">
        <v>808</v>
      </c>
      <c r="I617" s="25">
        <v>7</v>
      </c>
      <c r="J617" s="24" t="s">
        <v>395</v>
      </c>
      <c r="K617" s="24"/>
      <c r="L617" s="27">
        <v>999709964</v>
      </c>
      <c r="M617" s="28" t="s">
        <v>112</v>
      </c>
      <c r="N617" s="28"/>
      <c r="O617" s="27"/>
      <c r="P617" s="27"/>
      <c r="Q617" s="33">
        <f t="shared" si="45"/>
        <v>0</v>
      </c>
      <c r="R617" s="34">
        <f t="shared" si="44"/>
        <v>109</v>
      </c>
      <c r="S617" s="23"/>
      <c r="T617" s="27"/>
      <c r="U617" s="29"/>
      <c r="V617" s="29"/>
      <c r="W617" s="27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</row>
    <row r="618" spans="1:185" s="30" customFormat="1" ht="15.75" hidden="1" customHeight="1" x14ac:dyDescent="0.2">
      <c r="A618" s="25" t="s">
        <v>1723</v>
      </c>
      <c r="B618" s="41" t="s">
        <v>2547</v>
      </c>
      <c r="C618" s="26" t="s">
        <v>105</v>
      </c>
      <c r="D618" s="24" t="s">
        <v>2762</v>
      </c>
      <c r="E618" s="24" t="s">
        <v>2763</v>
      </c>
      <c r="F618" s="31"/>
      <c r="G618" s="24" t="s">
        <v>492</v>
      </c>
      <c r="H618" s="24" t="s">
        <v>145</v>
      </c>
      <c r="I618" s="25">
        <v>2</v>
      </c>
      <c r="J618" s="24" t="s">
        <v>2764</v>
      </c>
      <c r="K618" s="24" t="s">
        <v>799</v>
      </c>
      <c r="L618" s="27">
        <v>999861184</v>
      </c>
      <c r="M618" s="28" t="s">
        <v>112</v>
      </c>
      <c r="N618" s="28"/>
      <c r="O618" s="27"/>
      <c r="P618" s="27"/>
      <c r="Q618" s="33">
        <f t="shared" si="45"/>
        <v>0</v>
      </c>
      <c r="R618" s="34">
        <f t="shared" si="44"/>
        <v>109</v>
      </c>
      <c r="S618" s="23"/>
      <c r="T618" s="27"/>
      <c r="U618" s="29"/>
      <c r="V618" s="29"/>
      <c r="W618" s="27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</row>
    <row r="619" spans="1:185" s="30" customFormat="1" ht="15.75" hidden="1" customHeight="1" x14ac:dyDescent="0.2">
      <c r="A619" s="25" t="s">
        <v>1723</v>
      </c>
      <c r="B619" s="41" t="s">
        <v>2547</v>
      </c>
      <c r="C619" s="26" t="s">
        <v>105</v>
      </c>
      <c r="D619" s="24" t="s">
        <v>680</v>
      </c>
      <c r="E619" s="24" t="s">
        <v>1316</v>
      </c>
      <c r="F619" s="31"/>
      <c r="G619" s="24" t="s">
        <v>780</v>
      </c>
      <c r="H619" s="24" t="s">
        <v>139</v>
      </c>
      <c r="I619" s="25">
        <v>8</v>
      </c>
      <c r="J619" s="24" t="s">
        <v>2085</v>
      </c>
      <c r="K619" s="24" t="s">
        <v>782</v>
      </c>
      <c r="L619" s="27">
        <v>999876048</v>
      </c>
      <c r="M619" s="28" t="s">
        <v>112</v>
      </c>
      <c r="N619" s="28"/>
      <c r="O619" s="27"/>
      <c r="P619" s="27"/>
      <c r="Q619" s="33">
        <f t="shared" si="45"/>
        <v>0</v>
      </c>
      <c r="R619" s="34">
        <f t="shared" si="44"/>
        <v>109</v>
      </c>
      <c r="S619" s="23"/>
      <c r="T619" s="27"/>
      <c r="U619" s="29"/>
      <c r="V619" s="29"/>
      <c r="W619" s="27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</row>
    <row r="620" spans="1:185" s="30" customFormat="1" ht="15.75" hidden="1" customHeight="1" x14ac:dyDescent="0.2">
      <c r="A620" s="25" t="s">
        <v>1723</v>
      </c>
      <c r="B620" s="41" t="s">
        <v>2547</v>
      </c>
      <c r="C620" s="26" t="s">
        <v>105</v>
      </c>
      <c r="D620" s="24" t="s">
        <v>1763</v>
      </c>
      <c r="E620" s="24" t="s">
        <v>1317</v>
      </c>
      <c r="F620" s="31"/>
      <c r="G620" s="24" t="s">
        <v>2005</v>
      </c>
      <c r="H620" s="24" t="s">
        <v>426</v>
      </c>
      <c r="I620" s="25">
        <v>7</v>
      </c>
      <c r="J620" s="24" t="s">
        <v>934</v>
      </c>
      <c r="K620" s="24" t="s">
        <v>935</v>
      </c>
      <c r="L620" s="27">
        <v>999901965</v>
      </c>
      <c r="M620" s="28" t="s">
        <v>112</v>
      </c>
      <c r="N620" s="28"/>
      <c r="O620" s="27"/>
      <c r="P620" s="27"/>
      <c r="Q620" s="33">
        <f t="shared" si="45"/>
        <v>0</v>
      </c>
      <c r="R620" s="34">
        <f t="shared" si="44"/>
        <v>109</v>
      </c>
      <c r="S620" s="23"/>
      <c r="T620" s="27"/>
      <c r="U620" s="29"/>
      <c r="V620" s="29"/>
      <c r="W620" s="27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</row>
    <row r="621" spans="1:185" s="30" customFormat="1" ht="15.75" hidden="1" customHeight="1" x14ac:dyDescent="0.2">
      <c r="A621" s="25" t="s">
        <v>1723</v>
      </c>
      <c r="B621" s="41" t="s">
        <v>2547</v>
      </c>
      <c r="C621" s="26" t="s">
        <v>105</v>
      </c>
      <c r="D621" s="24" t="s">
        <v>1682</v>
      </c>
      <c r="E621" s="24" t="s">
        <v>1317</v>
      </c>
      <c r="F621" s="31">
        <v>37216</v>
      </c>
      <c r="G621" s="24" t="s">
        <v>448</v>
      </c>
      <c r="H621" s="24" t="s">
        <v>116</v>
      </c>
      <c r="I621" s="25">
        <v>2</v>
      </c>
      <c r="J621" s="24" t="s">
        <v>737</v>
      </c>
      <c r="K621" s="24" t="s">
        <v>738</v>
      </c>
      <c r="L621" s="27">
        <v>999750310</v>
      </c>
      <c r="M621" s="28" t="s">
        <v>112</v>
      </c>
      <c r="N621" s="28"/>
      <c r="O621" s="27"/>
      <c r="P621" s="27"/>
      <c r="Q621" s="33">
        <f t="shared" si="45"/>
        <v>0</v>
      </c>
      <c r="R621" s="34">
        <f t="shared" si="44"/>
        <v>109</v>
      </c>
      <c r="S621" s="23"/>
      <c r="T621" s="27"/>
      <c r="U621" s="29"/>
      <c r="V621" s="29"/>
      <c r="W621" s="27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</row>
    <row r="622" spans="1:185" s="30" customFormat="1" ht="15.75" hidden="1" customHeight="1" x14ac:dyDescent="0.2">
      <c r="A622" s="25" t="s">
        <v>1723</v>
      </c>
      <c r="B622" s="41" t="s">
        <v>2547</v>
      </c>
      <c r="C622" s="26" t="s">
        <v>105</v>
      </c>
      <c r="D622" s="24" t="s">
        <v>2309</v>
      </c>
      <c r="E622" s="24" t="s">
        <v>2310</v>
      </c>
      <c r="F622" s="31">
        <v>37415</v>
      </c>
      <c r="G622" s="24" t="s">
        <v>2311</v>
      </c>
      <c r="H622" s="24" t="s">
        <v>116</v>
      </c>
      <c r="I622" s="25">
        <v>2</v>
      </c>
      <c r="J622" s="24" t="s">
        <v>769</v>
      </c>
      <c r="K622" s="24" t="s">
        <v>770</v>
      </c>
      <c r="L622" s="27">
        <v>999779257</v>
      </c>
      <c r="M622" s="28" t="s">
        <v>112</v>
      </c>
      <c r="N622" s="28"/>
      <c r="O622" s="27"/>
      <c r="P622" s="27"/>
      <c r="Q622" s="33">
        <f t="shared" si="45"/>
        <v>0</v>
      </c>
      <c r="R622" s="34">
        <f t="shared" si="44"/>
        <v>109</v>
      </c>
      <c r="S622" s="23"/>
      <c r="T622" s="27"/>
      <c r="U622" s="29"/>
      <c r="V622" s="29"/>
      <c r="W622" s="27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</row>
    <row r="623" spans="1:185" s="30" customFormat="1" ht="15.75" hidden="1" customHeight="1" x14ac:dyDescent="0.2">
      <c r="A623" s="25" t="s">
        <v>1723</v>
      </c>
      <c r="B623" s="41" t="s">
        <v>2547</v>
      </c>
      <c r="C623" s="26" t="s">
        <v>105</v>
      </c>
      <c r="D623" s="24" t="s">
        <v>2765</v>
      </c>
      <c r="E623" s="24" t="s">
        <v>2766</v>
      </c>
      <c r="F623" s="31"/>
      <c r="G623" s="24" t="s">
        <v>2767</v>
      </c>
      <c r="H623" s="24" t="s">
        <v>2768</v>
      </c>
      <c r="I623" s="25">
        <v>8</v>
      </c>
      <c r="J623" s="24" t="s">
        <v>227</v>
      </c>
      <c r="K623" s="24" t="s">
        <v>228</v>
      </c>
      <c r="L623" s="27">
        <v>999900927</v>
      </c>
      <c r="M623" s="28" t="s">
        <v>112</v>
      </c>
      <c r="N623" s="28"/>
      <c r="O623" s="27"/>
      <c r="P623" s="27"/>
      <c r="Q623" s="33">
        <f t="shared" si="45"/>
        <v>0</v>
      </c>
      <c r="R623" s="34">
        <f t="shared" si="44"/>
        <v>109</v>
      </c>
      <c r="S623" s="23"/>
      <c r="T623" s="27"/>
      <c r="U623" s="29"/>
      <c r="V623" s="29"/>
      <c r="W623" s="27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</row>
    <row r="624" spans="1:185" s="30" customFormat="1" ht="15.75" hidden="1" customHeight="1" x14ac:dyDescent="0.2">
      <c r="A624" s="25" t="s">
        <v>1723</v>
      </c>
      <c r="B624" s="41" t="s">
        <v>2547</v>
      </c>
      <c r="C624" s="26" t="s">
        <v>105</v>
      </c>
      <c r="D624" s="24" t="s">
        <v>2285</v>
      </c>
      <c r="E624" s="24" t="s">
        <v>2769</v>
      </c>
      <c r="F624" s="31"/>
      <c r="G624" s="24" t="s">
        <v>492</v>
      </c>
      <c r="H624" s="24" t="s">
        <v>145</v>
      </c>
      <c r="I624" s="25">
        <v>2</v>
      </c>
      <c r="J624" s="24" t="s">
        <v>333</v>
      </c>
      <c r="K624" s="24"/>
      <c r="L624" s="27">
        <v>999887656</v>
      </c>
      <c r="M624" s="28" t="s">
        <v>112</v>
      </c>
      <c r="N624" s="28"/>
      <c r="O624" s="27"/>
      <c r="P624" s="27"/>
      <c r="Q624" s="33">
        <f t="shared" ref="Q624:Q655" si="46">SUM(T624:EE624)</f>
        <v>0</v>
      </c>
      <c r="R624" s="34">
        <f t="shared" si="44"/>
        <v>109</v>
      </c>
      <c r="S624" s="23"/>
      <c r="T624" s="27"/>
      <c r="U624" s="29"/>
      <c r="V624" s="29"/>
      <c r="W624" s="27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</row>
    <row r="625" spans="1:185" s="30" customFormat="1" ht="15.75" hidden="1" customHeight="1" x14ac:dyDescent="0.2">
      <c r="A625" s="25" t="s">
        <v>1723</v>
      </c>
      <c r="B625" s="41" t="s">
        <v>2547</v>
      </c>
      <c r="C625" s="26" t="s">
        <v>105</v>
      </c>
      <c r="D625" s="24" t="s">
        <v>2504</v>
      </c>
      <c r="E625" s="24" t="s">
        <v>2505</v>
      </c>
      <c r="F625" s="31"/>
      <c r="G625" s="24" t="s">
        <v>529</v>
      </c>
      <c r="H625" s="24" t="s">
        <v>122</v>
      </c>
      <c r="I625" s="25">
        <v>4</v>
      </c>
      <c r="J625" s="24" t="s">
        <v>328</v>
      </c>
      <c r="K625" s="24" t="s">
        <v>329</v>
      </c>
      <c r="L625" s="27">
        <v>999728714</v>
      </c>
      <c r="M625" s="28" t="s">
        <v>112</v>
      </c>
      <c r="N625" s="28"/>
      <c r="O625" s="27"/>
      <c r="P625" s="27"/>
      <c r="Q625" s="33">
        <f t="shared" si="46"/>
        <v>0</v>
      </c>
      <c r="R625" s="34">
        <f t="shared" si="44"/>
        <v>109</v>
      </c>
      <c r="S625" s="23"/>
      <c r="T625" s="27"/>
      <c r="U625" s="29"/>
      <c r="V625" s="29"/>
      <c r="W625" s="27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</row>
    <row r="626" spans="1:185" s="30" customFormat="1" ht="15.75" hidden="1" customHeight="1" x14ac:dyDescent="0.2">
      <c r="A626" s="25" t="s">
        <v>1723</v>
      </c>
      <c r="B626" s="41" t="s">
        <v>2547</v>
      </c>
      <c r="C626" s="26" t="s">
        <v>105</v>
      </c>
      <c r="D626" s="24" t="s">
        <v>1821</v>
      </c>
      <c r="E626" s="24" t="s">
        <v>1326</v>
      </c>
      <c r="F626" s="31"/>
      <c r="G626" s="24" t="s">
        <v>2774</v>
      </c>
      <c r="H626" s="24" t="s">
        <v>1122</v>
      </c>
      <c r="I626" s="25">
        <v>5</v>
      </c>
      <c r="J626" s="24" t="s">
        <v>2775</v>
      </c>
      <c r="K626" s="24" t="s">
        <v>2776</v>
      </c>
      <c r="L626" s="27">
        <v>999900406</v>
      </c>
      <c r="M626" s="28" t="s">
        <v>112</v>
      </c>
      <c r="N626" s="28"/>
      <c r="O626" s="27"/>
      <c r="P626" s="27"/>
      <c r="Q626" s="33">
        <f t="shared" si="46"/>
        <v>0</v>
      </c>
      <c r="R626" s="34">
        <f t="shared" si="44"/>
        <v>109</v>
      </c>
      <c r="S626" s="23"/>
      <c r="T626" s="27"/>
      <c r="U626" s="29"/>
      <c r="V626" s="29"/>
      <c r="W626" s="27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</row>
    <row r="627" spans="1:185" s="30" customFormat="1" ht="15.75" hidden="1" customHeight="1" x14ac:dyDescent="0.2">
      <c r="A627" s="25" t="s">
        <v>1723</v>
      </c>
      <c r="B627" s="41" t="s">
        <v>2547</v>
      </c>
      <c r="C627" s="26" t="s">
        <v>105</v>
      </c>
      <c r="D627" s="24" t="s">
        <v>2777</v>
      </c>
      <c r="E627" s="24" t="s">
        <v>2199</v>
      </c>
      <c r="F627" s="31"/>
      <c r="G627" s="24" t="s">
        <v>2201</v>
      </c>
      <c r="H627" s="24" t="s">
        <v>275</v>
      </c>
      <c r="I627" s="25">
        <v>3</v>
      </c>
      <c r="J627" s="24" t="s">
        <v>2202</v>
      </c>
      <c r="K627" s="24" t="s">
        <v>2203</v>
      </c>
      <c r="L627" s="27">
        <v>999879386</v>
      </c>
      <c r="M627" s="28" t="s">
        <v>112</v>
      </c>
      <c r="N627" s="28"/>
      <c r="O627" s="27"/>
      <c r="P627" s="27"/>
      <c r="Q627" s="33">
        <f t="shared" si="46"/>
        <v>0</v>
      </c>
      <c r="R627" s="34">
        <f t="shared" si="44"/>
        <v>109</v>
      </c>
      <c r="S627" s="23"/>
      <c r="T627" s="27"/>
      <c r="U627" s="29"/>
      <c r="V627" s="29"/>
      <c r="W627" s="27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</row>
    <row r="628" spans="1:185" s="30" customFormat="1" ht="15.75" hidden="1" customHeight="1" x14ac:dyDescent="0.2">
      <c r="A628" s="25" t="s">
        <v>1723</v>
      </c>
      <c r="B628" s="41" t="s">
        <v>2547</v>
      </c>
      <c r="C628" s="26" t="s">
        <v>105</v>
      </c>
      <c r="D628" s="24" t="s">
        <v>2778</v>
      </c>
      <c r="E628" s="24" t="s">
        <v>2779</v>
      </c>
      <c r="F628" s="31"/>
      <c r="G628" s="24" t="s">
        <v>2036</v>
      </c>
      <c r="H628" s="24" t="s">
        <v>606</v>
      </c>
      <c r="I628" s="25">
        <v>7</v>
      </c>
      <c r="J628" s="24" t="s">
        <v>2780</v>
      </c>
      <c r="K628" s="24" t="s">
        <v>2781</v>
      </c>
      <c r="L628" s="27">
        <v>999884010</v>
      </c>
      <c r="M628" s="28" t="s">
        <v>112</v>
      </c>
      <c r="N628" s="28"/>
      <c r="O628" s="27"/>
      <c r="P628" s="27"/>
      <c r="Q628" s="33">
        <f t="shared" si="46"/>
        <v>0</v>
      </c>
      <c r="R628" s="34">
        <f t="shared" si="44"/>
        <v>109</v>
      </c>
      <c r="S628" s="23"/>
      <c r="T628" s="27"/>
      <c r="U628" s="29"/>
      <c r="V628" s="29"/>
      <c r="W628" s="27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</row>
    <row r="629" spans="1:185" s="30" customFormat="1" ht="15.75" hidden="1" customHeight="1" x14ac:dyDescent="0.2">
      <c r="A629" s="25" t="s">
        <v>1723</v>
      </c>
      <c r="B629" s="41" t="s">
        <v>2547</v>
      </c>
      <c r="C629" s="26" t="s">
        <v>105</v>
      </c>
      <c r="D629" s="24" t="s">
        <v>2416</v>
      </c>
      <c r="E629" s="24" t="s">
        <v>2782</v>
      </c>
      <c r="F629" s="31"/>
      <c r="G629" s="24" t="s">
        <v>161</v>
      </c>
      <c r="H629" s="24" t="s">
        <v>109</v>
      </c>
      <c r="I629" s="25">
        <v>6</v>
      </c>
      <c r="J629" s="24" t="s">
        <v>2783</v>
      </c>
      <c r="K629" s="24" t="s">
        <v>2784</v>
      </c>
      <c r="L629" s="27">
        <v>999893151</v>
      </c>
      <c r="M629" s="28" t="s">
        <v>112</v>
      </c>
      <c r="N629" s="28"/>
      <c r="O629" s="27"/>
      <c r="P629" s="27"/>
      <c r="Q629" s="33">
        <f t="shared" si="46"/>
        <v>0</v>
      </c>
      <c r="R629" s="34">
        <f t="shared" si="44"/>
        <v>109</v>
      </c>
      <c r="S629" s="23"/>
      <c r="T629" s="27"/>
      <c r="U629" s="29"/>
      <c r="V629" s="29"/>
      <c r="W629" s="27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</row>
    <row r="630" spans="1:185" s="30" customFormat="1" ht="15.75" hidden="1" customHeight="1" x14ac:dyDescent="0.2">
      <c r="A630" s="25" t="s">
        <v>1723</v>
      </c>
      <c r="B630" s="41" t="s">
        <v>2547</v>
      </c>
      <c r="C630" s="26" t="s">
        <v>105</v>
      </c>
      <c r="D630" s="24" t="s">
        <v>2785</v>
      </c>
      <c r="E630" s="24" t="s">
        <v>2786</v>
      </c>
      <c r="F630" s="31">
        <v>37190</v>
      </c>
      <c r="G630" s="24" t="s">
        <v>2452</v>
      </c>
      <c r="H630" s="24" t="s">
        <v>116</v>
      </c>
      <c r="I630" s="25">
        <v>2</v>
      </c>
      <c r="J630" s="24" t="s">
        <v>673</v>
      </c>
      <c r="K630" s="24" t="s">
        <v>2787</v>
      </c>
      <c r="L630" s="27">
        <v>999852709</v>
      </c>
      <c r="M630" s="28" t="s">
        <v>112</v>
      </c>
      <c r="N630" s="28"/>
      <c r="O630" s="27"/>
      <c r="P630" s="27"/>
      <c r="Q630" s="33">
        <f t="shared" si="46"/>
        <v>0</v>
      </c>
      <c r="R630" s="34">
        <f t="shared" si="44"/>
        <v>109</v>
      </c>
      <c r="S630" s="23"/>
      <c r="T630" s="27"/>
      <c r="U630" s="29"/>
      <c r="V630" s="29"/>
      <c r="W630" s="27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</row>
    <row r="631" spans="1:185" s="30" customFormat="1" ht="15.75" hidden="1" customHeight="1" x14ac:dyDescent="0.2">
      <c r="A631" s="25" t="s">
        <v>1723</v>
      </c>
      <c r="B631" s="41" t="s">
        <v>2547</v>
      </c>
      <c r="C631" s="26" t="s">
        <v>105</v>
      </c>
      <c r="D631" s="24" t="s">
        <v>2517</v>
      </c>
      <c r="E631" s="24" t="s">
        <v>2518</v>
      </c>
      <c r="F631" s="31"/>
      <c r="G631" s="24" t="s">
        <v>2519</v>
      </c>
      <c r="H631" s="24" t="s">
        <v>606</v>
      </c>
      <c r="I631" s="25">
        <v>7</v>
      </c>
      <c r="J631" s="24" t="s">
        <v>2465</v>
      </c>
      <c r="K631" s="24" t="s">
        <v>2520</v>
      </c>
      <c r="L631" s="27">
        <v>999862325</v>
      </c>
      <c r="M631" s="28" t="s">
        <v>112</v>
      </c>
      <c r="N631" s="28"/>
      <c r="O631" s="27"/>
      <c r="P631" s="27"/>
      <c r="Q631" s="33">
        <f t="shared" si="46"/>
        <v>0</v>
      </c>
      <c r="R631" s="34">
        <f t="shared" si="44"/>
        <v>109</v>
      </c>
      <c r="S631" s="23"/>
      <c r="T631" s="27"/>
      <c r="U631" s="29"/>
      <c r="V631" s="29"/>
      <c r="W631" s="27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</row>
    <row r="632" spans="1:185" s="30" customFormat="1" ht="15.75" hidden="1" customHeight="1" x14ac:dyDescent="0.2">
      <c r="A632" s="25" t="s">
        <v>1723</v>
      </c>
      <c r="B632" s="41" t="s">
        <v>2547</v>
      </c>
      <c r="C632" s="26" t="s">
        <v>105</v>
      </c>
      <c r="D632" s="24" t="s">
        <v>325</v>
      </c>
      <c r="E632" s="24" t="s">
        <v>1797</v>
      </c>
      <c r="F632" s="31"/>
      <c r="G632" s="24" t="s">
        <v>2509</v>
      </c>
      <c r="H632" s="24" t="s">
        <v>291</v>
      </c>
      <c r="I632" s="25">
        <v>7</v>
      </c>
      <c r="J632" s="24" t="s">
        <v>162</v>
      </c>
      <c r="K632" s="24" t="s">
        <v>974</v>
      </c>
      <c r="L632" s="27">
        <v>999777249</v>
      </c>
      <c r="M632" s="28" t="s">
        <v>112</v>
      </c>
      <c r="N632" s="28"/>
      <c r="O632" s="27"/>
      <c r="P632" s="27"/>
      <c r="Q632" s="33">
        <f t="shared" si="46"/>
        <v>0</v>
      </c>
      <c r="R632" s="34">
        <f t="shared" si="44"/>
        <v>109</v>
      </c>
      <c r="S632" s="23"/>
      <c r="T632" s="27"/>
      <c r="U632" s="29"/>
      <c r="V632" s="29"/>
      <c r="W632" s="27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</row>
    <row r="633" spans="1:185" s="30" customFormat="1" ht="15.75" hidden="1" customHeight="1" x14ac:dyDescent="0.2">
      <c r="A633" s="25" t="s">
        <v>1723</v>
      </c>
      <c r="B633" s="41" t="s">
        <v>2547</v>
      </c>
      <c r="C633" s="26" t="s">
        <v>105</v>
      </c>
      <c r="D633" s="24" t="s">
        <v>2001</v>
      </c>
      <c r="E633" s="24" t="s">
        <v>2581</v>
      </c>
      <c r="F633" s="31">
        <v>37371</v>
      </c>
      <c r="G633" s="24" t="s">
        <v>2788</v>
      </c>
      <c r="H633" s="24" t="s">
        <v>310</v>
      </c>
      <c r="I633" s="25">
        <v>5</v>
      </c>
      <c r="J633" s="24" t="s">
        <v>703</v>
      </c>
      <c r="K633" s="24" t="s">
        <v>704</v>
      </c>
      <c r="L633" s="27">
        <v>999809086</v>
      </c>
      <c r="M633" s="28" t="s">
        <v>112</v>
      </c>
      <c r="N633" s="28"/>
      <c r="O633" s="27"/>
      <c r="P633" s="27"/>
      <c r="Q633" s="33">
        <f t="shared" si="46"/>
        <v>0</v>
      </c>
      <c r="R633" s="34">
        <f t="shared" si="44"/>
        <v>109</v>
      </c>
      <c r="S633" s="23"/>
      <c r="T633" s="27"/>
      <c r="U633" s="29"/>
      <c r="V633" s="29"/>
      <c r="W633" s="27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</row>
    <row r="634" spans="1:185" s="30" customFormat="1" ht="15.75" hidden="1" customHeight="1" x14ac:dyDescent="0.2">
      <c r="A634" s="25" t="s">
        <v>1723</v>
      </c>
      <c r="B634" s="41" t="s">
        <v>2547</v>
      </c>
      <c r="C634" s="26" t="s">
        <v>105</v>
      </c>
      <c r="D634" s="24" t="s">
        <v>2789</v>
      </c>
      <c r="E634" s="24" t="s">
        <v>2790</v>
      </c>
      <c r="F634" s="31"/>
      <c r="G634" s="24" t="s">
        <v>1277</v>
      </c>
      <c r="H634" s="24" t="s">
        <v>764</v>
      </c>
      <c r="I634" s="25">
        <v>3</v>
      </c>
      <c r="J634" s="24" t="s">
        <v>765</v>
      </c>
      <c r="K634" s="24" t="s">
        <v>766</v>
      </c>
      <c r="L634" s="27">
        <v>999856980</v>
      </c>
      <c r="M634" s="28" t="s">
        <v>112</v>
      </c>
      <c r="N634" s="28"/>
      <c r="O634" s="27"/>
      <c r="P634" s="27"/>
      <c r="Q634" s="33">
        <f t="shared" si="46"/>
        <v>0</v>
      </c>
      <c r="R634" s="34">
        <f t="shared" si="44"/>
        <v>109</v>
      </c>
      <c r="S634" s="23"/>
      <c r="T634" s="27"/>
      <c r="U634" s="29"/>
      <c r="V634" s="29"/>
      <c r="W634" s="27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</row>
    <row r="635" spans="1:185" s="30" customFormat="1" ht="15.75" hidden="1" customHeight="1" x14ac:dyDescent="0.2">
      <c r="A635" s="25" t="s">
        <v>1723</v>
      </c>
      <c r="B635" s="41" t="s">
        <v>2547</v>
      </c>
      <c r="C635" s="26" t="s">
        <v>105</v>
      </c>
      <c r="D635" s="24" t="s">
        <v>2791</v>
      </c>
      <c r="E635" s="24" t="s">
        <v>1485</v>
      </c>
      <c r="F635" s="31"/>
      <c r="G635" s="24" t="s">
        <v>1486</v>
      </c>
      <c r="H635" s="24" t="s">
        <v>316</v>
      </c>
      <c r="I635" s="25">
        <v>7</v>
      </c>
      <c r="J635" s="24" t="s">
        <v>1487</v>
      </c>
      <c r="K635" s="24" t="s">
        <v>1488</v>
      </c>
      <c r="L635" s="27">
        <v>999821166</v>
      </c>
      <c r="M635" s="28" t="s">
        <v>112</v>
      </c>
      <c r="N635" s="28"/>
      <c r="O635" s="27"/>
      <c r="P635" s="27"/>
      <c r="Q635" s="33">
        <f t="shared" si="46"/>
        <v>0</v>
      </c>
      <c r="R635" s="34">
        <f t="shared" si="44"/>
        <v>109</v>
      </c>
      <c r="S635" s="23"/>
      <c r="T635" s="27"/>
      <c r="U635" s="29"/>
      <c r="V635" s="29"/>
      <c r="W635" s="27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</row>
    <row r="636" spans="1:185" s="30" customFormat="1" ht="15.75" hidden="1" customHeight="1" x14ac:dyDescent="0.2">
      <c r="A636" s="25" t="s">
        <v>1723</v>
      </c>
      <c r="B636" s="41" t="s">
        <v>2547</v>
      </c>
      <c r="C636" s="26" t="s">
        <v>105</v>
      </c>
      <c r="D636" s="24" t="s">
        <v>2792</v>
      </c>
      <c r="E636" s="24" t="s">
        <v>2219</v>
      </c>
      <c r="F636" s="31"/>
      <c r="G636" s="24" t="s">
        <v>2793</v>
      </c>
      <c r="H636" s="24" t="s">
        <v>258</v>
      </c>
      <c r="I636" s="25">
        <v>5</v>
      </c>
      <c r="J636" s="24" t="s">
        <v>2794</v>
      </c>
      <c r="K636" s="24" t="s">
        <v>2795</v>
      </c>
      <c r="L636" s="27">
        <v>999811546</v>
      </c>
      <c r="M636" s="28" t="s">
        <v>112</v>
      </c>
      <c r="N636" s="28"/>
      <c r="O636" s="27"/>
      <c r="P636" s="27"/>
      <c r="Q636" s="33">
        <f t="shared" si="46"/>
        <v>0</v>
      </c>
      <c r="R636" s="34">
        <f t="shared" si="44"/>
        <v>109</v>
      </c>
      <c r="S636" s="23"/>
      <c r="T636" s="27"/>
      <c r="U636" s="29"/>
      <c r="V636" s="29"/>
      <c r="W636" s="27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</row>
    <row r="637" spans="1:185" s="30" customFormat="1" ht="15.75" hidden="1" customHeight="1" x14ac:dyDescent="0.2">
      <c r="A637" s="25" t="s">
        <v>1723</v>
      </c>
      <c r="B637" s="41" t="s">
        <v>2547</v>
      </c>
      <c r="C637" s="26" t="s">
        <v>105</v>
      </c>
      <c r="D637" s="24" t="s">
        <v>2796</v>
      </c>
      <c r="E637" s="24" t="s">
        <v>2171</v>
      </c>
      <c r="F637" s="31">
        <v>37294</v>
      </c>
      <c r="G637" s="24" t="s">
        <v>1430</v>
      </c>
      <c r="H637" s="24" t="s">
        <v>310</v>
      </c>
      <c r="I637" s="25">
        <v>5</v>
      </c>
      <c r="J637" s="24" t="s">
        <v>1431</v>
      </c>
      <c r="K637" s="24" t="s">
        <v>1432</v>
      </c>
      <c r="L637" s="27">
        <v>999885687</v>
      </c>
      <c r="M637" s="28" t="s">
        <v>112</v>
      </c>
      <c r="N637" s="28"/>
      <c r="O637" s="27"/>
      <c r="P637" s="27"/>
      <c r="Q637" s="33">
        <f t="shared" si="46"/>
        <v>0</v>
      </c>
      <c r="R637" s="34">
        <f t="shared" si="44"/>
        <v>109</v>
      </c>
      <c r="S637" s="23"/>
      <c r="T637" s="27"/>
      <c r="U637" s="29"/>
      <c r="V637" s="29"/>
      <c r="W637" s="27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</row>
    <row r="638" spans="1:185" s="30" customFormat="1" ht="15.75" hidden="1" customHeight="1" x14ac:dyDescent="0.2">
      <c r="A638" s="25" t="s">
        <v>1723</v>
      </c>
      <c r="B638" s="41" t="s">
        <v>2547</v>
      </c>
      <c r="C638" s="26" t="s">
        <v>105</v>
      </c>
      <c r="D638" s="24" t="s">
        <v>2797</v>
      </c>
      <c r="E638" s="24" t="s">
        <v>2798</v>
      </c>
      <c r="F638" s="31">
        <v>37396</v>
      </c>
      <c r="G638" s="24" t="s">
        <v>2161</v>
      </c>
      <c r="H638" s="24" t="s">
        <v>1122</v>
      </c>
      <c r="I638" s="25">
        <v>5</v>
      </c>
      <c r="J638" s="24" t="s">
        <v>2799</v>
      </c>
      <c r="K638" s="24" t="s">
        <v>2800</v>
      </c>
      <c r="L638" s="27">
        <v>999892649</v>
      </c>
      <c r="M638" s="28" t="s">
        <v>112</v>
      </c>
      <c r="N638" s="28"/>
      <c r="O638" s="27"/>
      <c r="P638" s="27"/>
      <c r="Q638" s="33">
        <f t="shared" si="46"/>
        <v>0</v>
      </c>
      <c r="R638" s="34">
        <f t="shared" si="44"/>
        <v>109</v>
      </c>
      <c r="S638" s="23"/>
      <c r="T638" s="27"/>
      <c r="U638" s="29"/>
      <c r="V638" s="29"/>
      <c r="W638" s="27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</row>
    <row r="639" spans="1:185" s="30" customFormat="1" ht="15.75" hidden="1" customHeight="1" x14ac:dyDescent="0.2">
      <c r="A639" s="25" t="s">
        <v>1723</v>
      </c>
      <c r="B639" s="41" t="s">
        <v>2547</v>
      </c>
      <c r="C639" s="26" t="s">
        <v>105</v>
      </c>
      <c r="D639" s="24" t="s">
        <v>2801</v>
      </c>
      <c r="E639" s="24" t="s">
        <v>2802</v>
      </c>
      <c r="F639" s="31">
        <v>37516</v>
      </c>
      <c r="G639" s="24" t="s">
        <v>2623</v>
      </c>
      <c r="H639" s="24" t="s">
        <v>1374</v>
      </c>
      <c r="I639" s="25">
        <v>3</v>
      </c>
      <c r="J639" s="24" t="s">
        <v>1495</v>
      </c>
      <c r="K639" s="24" t="s">
        <v>1496</v>
      </c>
      <c r="L639" s="27">
        <v>999791447</v>
      </c>
      <c r="M639" s="28" t="s">
        <v>112</v>
      </c>
      <c r="N639" s="28"/>
      <c r="O639" s="27"/>
      <c r="P639" s="27"/>
      <c r="Q639" s="33">
        <f t="shared" si="46"/>
        <v>0</v>
      </c>
      <c r="R639" s="34">
        <f t="shared" si="44"/>
        <v>109</v>
      </c>
      <c r="S639" s="23"/>
      <c r="T639" s="27"/>
      <c r="U639" s="29"/>
      <c r="V639" s="29"/>
      <c r="W639" s="27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</row>
    <row r="640" spans="1:185" s="30" customFormat="1" ht="15.75" hidden="1" customHeight="1" x14ac:dyDescent="0.2">
      <c r="A640" s="25" t="s">
        <v>1723</v>
      </c>
      <c r="B640" s="41" t="s">
        <v>2547</v>
      </c>
      <c r="C640" s="26" t="s">
        <v>105</v>
      </c>
      <c r="D640" s="24" t="s">
        <v>1903</v>
      </c>
      <c r="E640" s="24" t="s">
        <v>2289</v>
      </c>
      <c r="F640" s="31"/>
      <c r="G640" s="24" t="s">
        <v>2290</v>
      </c>
      <c r="H640" s="24" t="s">
        <v>606</v>
      </c>
      <c r="I640" s="25">
        <v>7</v>
      </c>
      <c r="J640" s="24" t="s">
        <v>1338</v>
      </c>
      <c r="K640" s="24" t="s">
        <v>1339</v>
      </c>
      <c r="L640" s="27">
        <v>999872533</v>
      </c>
      <c r="M640" s="28" t="s">
        <v>112</v>
      </c>
      <c r="N640" s="28"/>
      <c r="O640" s="27"/>
      <c r="P640" s="27"/>
      <c r="Q640" s="33">
        <f t="shared" si="46"/>
        <v>0</v>
      </c>
      <c r="R640" s="34">
        <f t="shared" si="44"/>
        <v>109</v>
      </c>
      <c r="S640" s="23"/>
      <c r="T640" s="27"/>
      <c r="U640" s="29"/>
      <c r="V640" s="29"/>
      <c r="W640" s="27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</row>
    <row r="641" spans="1:185" s="30" customFormat="1" ht="15.75" hidden="1" customHeight="1" x14ac:dyDescent="0.2">
      <c r="A641" s="25" t="s">
        <v>1723</v>
      </c>
      <c r="B641" s="41" t="s">
        <v>2547</v>
      </c>
      <c r="C641" s="26" t="s">
        <v>105</v>
      </c>
      <c r="D641" s="24" t="s">
        <v>2454</v>
      </c>
      <c r="E641" s="24" t="s">
        <v>2527</v>
      </c>
      <c r="F641" s="31">
        <v>37524</v>
      </c>
      <c r="G641" s="24" t="s">
        <v>403</v>
      </c>
      <c r="H641" s="24" t="s">
        <v>116</v>
      </c>
      <c r="I641" s="25">
        <v>2</v>
      </c>
      <c r="J641" s="24" t="s">
        <v>404</v>
      </c>
      <c r="K641" s="24" t="s">
        <v>405</v>
      </c>
      <c r="L641" s="27">
        <v>999899748</v>
      </c>
      <c r="M641" s="28" t="s">
        <v>112</v>
      </c>
      <c r="N641" s="28"/>
      <c r="O641" s="27"/>
      <c r="P641" s="27"/>
      <c r="Q641" s="33">
        <f t="shared" si="46"/>
        <v>0</v>
      </c>
      <c r="R641" s="34">
        <f t="shared" si="44"/>
        <v>109</v>
      </c>
      <c r="S641" s="23"/>
      <c r="T641" s="27"/>
      <c r="U641" s="29"/>
      <c r="V641" s="29"/>
      <c r="W641" s="27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</row>
    <row r="642" spans="1:185" s="30" customFormat="1" ht="15.75" hidden="1" customHeight="1" x14ac:dyDescent="0.2">
      <c r="A642" s="25" t="s">
        <v>1723</v>
      </c>
      <c r="B642" s="41" t="s">
        <v>2547</v>
      </c>
      <c r="C642" s="26" t="s">
        <v>105</v>
      </c>
      <c r="D642" s="24" t="s">
        <v>1923</v>
      </c>
      <c r="E642" s="24" t="s">
        <v>2803</v>
      </c>
      <c r="F642" s="31">
        <v>36980</v>
      </c>
      <c r="G642" s="24" t="s">
        <v>2804</v>
      </c>
      <c r="H642" s="24" t="s">
        <v>133</v>
      </c>
      <c r="I642" s="25">
        <v>1</v>
      </c>
      <c r="J642" s="24" t="s">
        <v>543</v>
      </c>
      <c r="K642" s="24" t="s">
        <v>135</v>
      </c>
      <c r="L642" s="27">
        <v>999845378</v>
      </c>
      <c r="M642" s="28" t="s">
        <v>112</v>
      </c>
      <c r="N642" s="28"/>
      <c r="O642" s="27"/>
      <c r="P642" s="27"/>
      <c r="Q642" s="33">
        <f t="shared" si="46"/>
        <v>0</v>
      </c>
      <c r="R642" s="34">
        <f t="shared" si="44"/>
        <v>109</v>
      </c>
      <c r="S642" s="23"/>
      <c r="T642" s="27"/>
      <c r="U642" s="29"/>
      <c r="V642" s="29"/>
      <c r="W642" s="27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</row>
    <row r="643" spans="1:185" s="30" customFormat="1" ht="15.75" hidden="1" customHeight="1" x14ac:dyDescent="0.2">
      <c r="A643" s="25" t="s">
        <v>1723</v>
      </c>
      <c r="B643" s="41" t="s">
        <v>2547</v>
      </c>
      <c r="C643" s="26" t="s">
        <v>105</v>
      </c>
      <c r="D643" s="24" t="s">
        <v>2409</v>
      </c>
      <c r="E643" s="24" t="s">
        <v>2533</v>
      </c>
      <c r="F643" s="31"/>
      <c r="G643" s="24" t="s">
        <v>2534</v>
      </c>
      <c r="H643" s="24" t="s">
        <v>116</v>
      </c>
      <c r="I643" s="25">
        <v>2</v>
      </c>
      <c r="J643" s="24" t="s">
        <v>1639</v>
      </c>
      <c r="K643" s="24" t="s">
        <v>1640</v>
      </c>
      <c r="L643" s="27">
        <v>999725419</v>
      </c>
      <c r="M643" s="28" t="s">
        <v>112</v>
      </c>
      <c r="N643" s="28"/>
      <c r="O643" s="27"/>
      <c r="P643" s="27"/>
      <c r="Q643" s="33">
        <f t="shared" si="46"/>
        <v>0</v>
      </c>
      <c r="R643" s="34">
        <f t="shared" si="44"/>
        <v>109</v>
      </c>
      <c r="S643" s="23"/>
      <c r="T643" s="27"/>
      <c r="U643" s="29"/>
      <c r="V643" s="29"/>
      <c r="W643" s="27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</row>
    <row r="644" spans="1:185" s="30" customFormat="1" ht="15.75" hidden="1" customHeight="1" x14ac:dyDescent="0.2">
      <c r="A644" s="25" t="s">
        <v>1723</v>
      </c>
      <c r="B644" s="41" t="s">
        <v>2547</v>
      </c>
      <c r="C644" s="26" t="s">
        <v>105</v>
      </c>
      <c r="D644" s="24" t="s">
        <v>1725</v>
      </c>
      <c r="E644" s="24" t="s">
        <v>2237</v>
      </c>
      <c r="F644" s="31"/>
      <c r="G644" s="24" t="s">
        <v>2238</v>
      </c>
      <c r="H644" s="24" t="s">
        <v>200</v>
      </c>
      <c r="I644" s="25">
        <v>8</v>
      </c>
      <c r="J644" s="24" t="s">
        <v>2239</v>
      </c>
      <c r="K644" s="24" t="s">
        <v>2240</v>
      </c>
      <c r="L644" s="27">
        <v>999717191</v>
      </c>
      <c r="M644" s="28" t="s">
        <v>112</v>
      </c>
      <c r="N644" s="28"/>
      <c r="O644" s="27"/>
      <c r="P644" s="27"/>
      <c r="Q644" s="33">
        <f t="shared" si="46"/>
        <v>0</v>
      </c>
      <c r="R644" s="34">
        <f t="shared" si="44"/>
        <v>109</v>
      </c>
      <c r="S644" s="23"/>
      <c r="T644" s="27"/>
      <c r="U644" s="29"/>
      <c r="V644" s="29"/>
      <c r="W644" s="27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</row>
    <row r="645" spans="1:185" s="30" customFormat="1" ht="15.75" hidden="1" customHeight="1" x14ac:dyDescent="0.2">
      <c r="A645" s="25" t="s">
        <v>1723</v>
      </c>
      <c r="B645" s="41" t="s">
        <v>2547</v>
      </c>
      <c r="C645" s="26" t="s">
        <v>105</v>
      </c>
      <c r="D645" s="24" t="s">
        <v>1886</v>
      </c>
      <c r="E645" s="24" t="s">
        <v>2805</v>
      </c>
      <c r="F645" s="31"/>
      <c r="G645" s="24" t="s">
        <v>2806</v>
      </c>
      <c r="H645" s="24" t="s">
        <v>122</v>
      </c>
      <c r="I645" s="25">
        <v>4</v>
      </c>
      <c r="J645" s="24" t="s">
        <v>151</v>
      </c>
      <c r="K645" s="24" t="s">
        <v>2807</v>
      </c>
      <c r="L645" s="27">
        <v>999891893</v>
      </c>
      <c r="M645" s="28" t="s">
        <v>112</v>
      </c>
      <c r="N645" s="28"/>
      <c r="O645" s="27"/>
      <c r="P645" s="27"/>
      <c r="Q645" s="33">
        <f t="shared" si="46"/>
        <v>0</v>
      </c>
      <c r="R645" s="34">
        <f t="shared" si="44"/>
        <v>109</v>
      </c>
      <c r="S645" s="23"/>
      <c r="T645" s="27"/>
      <c r="U645" s="29"/>
      <c r="V645" s="29"/>
      <c r="W645" s="27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</row>
    <row r="646" spans="1:185" s="30" customFormat="1" ht="15.75" hidden="1" customHeight="1" x14ac:dyDescent="0.2">
      <c r="A646" s="25" t="s">
        <v>1723</v>
      </c>
      <c r="B646" s="41" t="s">
        <v>2547</v>
      </c>
      <c r="C646" s="26" t="s">
        <v>105</v>
      </c>
      <c r="D646" s="24" t="s">
        <v>2808</v>
      </c>
      <c r="E646" s="24" t="s">
        <v>2809</v>
      </c>
      <c r="F646" s="31"/>
      <c r="G646" s="24" t="s">
        <v>2810</v>
      </c>
      <c r="H646" s="24" t="s">
        <v>291</v>
      </c>
      <c r="I646" s="25">
        <v>7</v>
      </c>
      <c r="J646" s="24" t="s">
        <v>292</v>
      </c>
      <c r="K646" s="24" t="s">
        <v>2811</v>
      </c>
      <c r="L646" s="27">
        <v>999715822</v>
      </c>
      <c r="M646" s="28" t="s">
        <v>112</v>
      </c>
      <c r="N646" s="28"/>
      <c r="O646" s="27"/>
      <c r="P646" s="27"/>
      <c r="Q646" s="33">
        <f t="shared" si="46"/>
        <v>0</v>
      </c>
      <c r="R646" s="34">
        <f t="shared" si="44"/>
        <v>109</v>
      </c>
      <c r="S646" s="23"/>
      <c r="T646" s="27"/>
      <c r="U646" s="29"/>
      <c r="V646" s="29"/>
      <c r="W646" s="27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</row>
    <row r="647" spans="1:185" s="30" customFormat="1" ht="15.75" hidden="1" customHeight="1" x14ac:dyDescent="0.2">
      <c r="A647" s="25" t="s">
        <v>1723</v>
      </c>
      <c r="B647" s="41" t="s">
        <v>2547</v>
      </c>
      <c r="C647" s="26" t="s">
        <v>105</v>
      </c>
      <c r="D647" s="24" t="s">
        <v>2540</v>
      </c>
      <c r="E647" s="24" t="s">
        <v>2538</v>
      </c>
      <c r="F647" s="31">
        <v>37341</v>
      </c>
      <c r="G647" s="24" t="s">
        <v>2541</v>
      </c>
      <c r="H647" s="24" t="s">
        <v>200</v>
      </c>
      <c r="I647" s="25">
        <v>8</v>
      </c>
      <c r="J647" s="24" t="s">
        <v>222</v>
      </c>
      <c r="K647" s="24" t="s">
        <v>502</v>
      </c>
      <c r="L647" s="27">
        <v>999860886</v>
      </c>
      <c r="M647" s="28" t="s">
        <v>112</v>
      </c>
      <c r="N647" s="28"/>
      <c r="O647" s="27"/>
      <c r="P647" s="27"/>
      <c r="Q647" s="33">
        <f t="shared" si="46"/>
        <v>0</v>
      </c>
      <c r="R647" s="34">
        <f t="shared" si="44"/>
        <v>109</v>
      </c>
      <c r="S647" s="23"/>
      <c r="T647" s="27"/>
      <c r="U647" s="29"/>
      <c r="V647" s="29"/>
      <c r="W647" s="27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</row>
    <row r="648" spans="1:185" s="30" customFormat="1" ht="15.75" hidden="1" customHeight="1" x14ac:dyDescent="0.2">
      <c r="A648" s="25" t="s">
        <v>1723</v>
      </c>
      <c r="B648" s="41" t="s">
        <v>2547</v>
      </c>
      <c r="C648" s="26" t="s">
        <v>105</v>
      </c>
      <c r="D648" s="24" t="s">
        <v>2812</v>
      </c>
      <c r="E648" s="24" t="s">
        <v>2813</v>
      </c>
      <c r="F648" s="31">
        <v>37307</v>
      </c>
      <c r="G648" s="24" t="s">
        <v>2814</v>
      </c>
      <c r="H648" s="24" t="s">
        <v>322</v>
      </c>
      <c r="I648" s="25">
        <v>5</v>
      </c>
      <c r="J648" s="24" t="s">
        <v>2080</v>
      </c>
      <c r="K648" s="24" t="s">
        <v>2081</v>
      </c>
      <c r="L648" s="27">
        <v>999829461</v>
      </c>
      <c r="M648" s="28" t="s">
        <v>112</v>
      </c>
      <c r="N648" s="28"/>
      <c r="O648" s="27"/>
      <c r="P648" s="27"/>
      <c r="Q648" s="33">
        <f t="shared" si="46"/>
        <v>0</v>
      </c>
      <c r="R648" s="34">
        <f t="shared" si="44"/>
        <v>109</v>
      </c>
      <c r="S648" s="23"/>
      <c r="T648" s="27"/>
      <c r="U648" s="29"/>
      <c r="V648" s="29"/>
      <c r="W648" s="27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</row>
    <row r="649" spans="1:185" s="30" customFormat="1" ht="15.75" hidden="1" customHeight="1" x14ac:dyDescent="0.2">
      <c r="A649" s="25" t="s">
        <v>1723</v>
      </c>
      <c r="B649" s="41" t="s">
        <v>2547</v>
      </c>
      <c r="C649" s="26" t="s">
        <v>105</v>
      </c>
      <c r="D649" s="24" t="s">
        <v>2815</v>
      </c>
      <c r="E649" s="24" t="s">
        <v>2816</v>
      </c>
      <c r="F649" s="31">
        <v>37123</v>
      </c>
      <c r="G649" s="24" t="s">
        <v>791</v>
      </c>
      <c r="H649" s="24" t="s">
        <v>310</v>
      </c>
      <c r="I649" s="25">
        <v>5</v>
      </c>
      <c r="J649" s="24" t="s">
        <v>792</v>
      </c>
      <c r="K649" s="24" t="s">
        <v>793</v>
      </c>
      <c r="L649" s="27">
        <v>999870775</v>
      </c>
      <c r="M649" s="28" t="s">
        <v>112</v>
      </c>
      <c r="N649" s="28"/>
      <c r="O649" s="27"/>
      <c r="P649" s="27"/>
      <c r="Q649" s="33">
        <f t="shared" si="46"/>
        <v>0</v>
      </c>
      <c r="R649" s="34">
        <f t="shared" ref="R649:R662" si="47">RANK(Q649,$Q$455:$Q$661)</f>
        <v>109</v>
      </c>
      <c r="S649" s="23"/>
      <c r="T649" s="27"/>
      <c r="U649" s="29"/>
      <c r="V649" s="29"/>
      <c r="W649" s="27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</row>
    <row r="650" spans="1:185" s="30" customFormat="1" ht="15.75" hidden="1" customHeight="1" x14ac:dyDescent="0.2">
      <c r="A650" s="25" t="s">
        <v>1723</v>
      </c>
      <c r="B650" s="41" t="s">
        <v>2547</v>
      </c>
      <c r="C650" s="26" t="s">
        <v>105</v>
      </c>
      <c r="D650" s="24" t="s">
        <v>1912</v>
      </c>
      <c r="E650" s="24" t="s">
        <v>2817</v>
      </c>
      <c r="F650" s="31"/>
      <c r="G650" s="24" t="s">
        <v>2818</v>
      </c>
      <c r="H650" s="24" t="s">
        <v>1059</v>
      </c>
      <c r="I650" s="25">
        <v>8</v>
      </c>
      <c r="J650" s="24" t="s">
        <v>2819</v>
      </c>
      <c r="K650" s="24"/>
      <c r="L650" s="27">
        <v>999901930</v>
      </c>
      <c r="M650" s="28" t="s">
        <v>112</v>
      </c>
      <c r="N650" s="28"/>
      <c r="O650" s="27"/>
      <c r="P650" s="27"/>
      <c r="Q650" s="33">
        <f t="shared" si="46"/>
        <v>0</v>
      </c>
      <c r="R650" s="34">
        <f t="shared" si="47"/>
        <v>109</v>
      </c>
      <c r="S650" s="23"/>
      <c r="T650" s="27"/>
      <c r="U650" s="29"/>
      <c r="V650" s="29"/>
      <c r="W650" s="27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</row>
    <row r="651" spans="1:185" s="30" customFormat="1" ht="15.75" hidden="1" customHeight="1" x14ac:dyDescent="0.2">
      <c r="A651" s="25" t="s">
        <v>1723</v>
      </c>
      <c r="B651" s="41" t="s">
        <v>2547</v>
      </c>
      <c r="C651" s="26" t="s">
        <v>105</v>
      </c>
      <c r="D651" s="24" t="s">
        <v>1982</v>
      </c>
      <c r="E651" s="24" t="s">
        <v>2820</v>
      </c>
      <c r="F651" s="31"/>
      <c r="G651" s="24" t="s">
        <v>2821</v>
      </c>
      <c r="H651" s="24" t="s">
        <v>291</v>
      </c>
      <c r="I651" s="25">
        <v>7</v>
      </c>
      <c r="J651" s="24" t="s">
        <v>1401</v>
      </c>
      <c r="K651" s="24" t="s">
        <v>1402</v>
      </c>
      <c r="L651" s="27">
        <v>999849286</v>
      </c>
      <c r="M651" s="28" t="s">
        <v>112</v>
      </c>
      <c r="N651" s="28"/>
      <c r="O651" s="27"/>
      <c r="P651" s="27"/>
      <c r="Q651" s="33">
        <f t="shared" si="46"/>
        <v>0</v>
      </c>
      <c r="R651" s="34">
        <f t="shared" si="47"/>
        <v>109</v>
      </c>
      <c r="S651" s="23"/>
      <c r="T651" s="27"/>
      <c r="U651" s="29"/>
      <c r="V651" s="29"/>
      <c r="W651" s="27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</row>
    <row r="652" spans="1:185" s="30" customFormat="1" ht="15.75" hidden="1" customHeight="1" x14ac:dyDescent="0.2">
      <c r="A652" s="25" t="s">
        <v>1723</v>
      </c>
      <c r="B652" s="41" t="s">
        <v>2547</v>
      </c>
      <c r="C652" s="26" t="s">
        <v>105</v>
      </c>
      <c r="D652" s="24" t="s">
        <v>680</v>
      </c>
      <c r="E652" s="24" t="s">
        <v>2822</v>
      </c>
      <c r="F652" s="31"/>
      <c r="G652" s="24" t="s">
        <v>1481</v>
      </c>
      <c r="H652" s="24" t="s">
        <v>310</v>
      </c>
      <c r="I652" s="25">
        <v>5</v>
      </c>
      <c r="J652" s="24" t="s">
        <v>569</v>
      </c>
      <c r="K652" s="24" t="s">
        <v>570</v>
      </c>
      <c r="L652" s="27">
        <v>999901153</v>
      </c>
      <c r="M652" s="28" t="s">
        <v>112</v>
      </c>
      <c r="N652" s="28"/>
      <c r="O652" s="27"/>
      <c r="P652" s="27"/>
      <c r="Q652" s="33">
        <f t="shared" si="46"/>
        <v>0</v>
      </c>
      <c r="R652" s="34">
        <f t="shared" si="47"/>
        <v>109</v>
      </c>
      <c r="S652" s="23"/>
      <c r="T652" s="27"/>
      <c r="U652" s="29"/>
      <c r="V652" s="29"/>
      <c r="W652" s="27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</row>
    <row r="653" spans="1:185" s="30" customFormat="1" ht="15.75" hidden="1" customHeight="1" x14ac:dyDescent="0.2">
      <c r="A653" s="25" t="s">
        <v>1723</v>
      </c>
      <c r="B653" s="41" t="s">
        <v>2547</v>
      </c>
      <c r="C653" s="26" t="s">
        <v>105</v>
      </c>
      <c r="D653" s="24" t="s">
        <v>2823</v>
      </c>
      <c r="E653" s="24" t="s">
        <v>2824</v>
      </c>
      <c r="F653" s="31"/>
      <c r="G653" s="24" t="s">
        <v>2825</v>
      </c>
      <c r="H653" s="24" t="s">
        <v>1419</v>
      </c>
      <c r="I653" s="25">
        <v>5</v>
      </c>
      <c r="J653" s="24" t="s">
        <v>1420</v>
      </c>
      <c r="K653" s="24" t="s">
        <v>2826</v>
      </c>
      <c r="L653" s="27">
        <v>999873955</v>
      </c>
      <c r="M653" s="28" t="s">
        <v>112</v>
      </c>
      <c r="N653" s="28"/>
      <c r="O653" s="27"/>
      <c r="P653" s="27"/>
      <c r="Q653" s="33">
        <f t="shared" si="46"/>
        <v>0</v>
      </c>
      <c r="R653" s="34">
        <f t="shared" si="47"/>
        <v>109</v>
      </c>
      <c r="S653" s="23"/>
      <c r="T653" s="27"/>
      <c r="U653" s="29"/>
      <c r="V653" s="29"/>
      <c r="W653" s="27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</row>
    <row r="654" spans="1:185" s="30" customFormat="1" ht="15.75" hidden="1" customHeight="1" x14ac:dyDescent="0.2">
      <c r="A654" s="25" t="s">
        <v>1723</v>
      </c>
      <c r="B654" s="41" t="s">
        <v>2547</v>
      </c>
      <c r="C654" s="26" t="s">
        <v>105</v>
      </c>
      <c r="D654" s="24" t="s">
        <v>1947</v>
      </c>
      <c r="E654" s="24" t="s">
        <v>2827</v>
      </c>
      <c r="F654" s="31"/>
      <c r="G654" s="24" t="s">
        <v>2828</v>
      </c>
      <c r="H654" s="24" t="s">
        <v>116</v>
      </c>
      <c r="I654" s="25">
        <v>2</v>
      </c>
      <c r="J654" s="24" t="s">
        <v>1319</v>
      </c>
      <c r="K654" s="24" t="s">
        <v>1320</v>
      </c>
      <c r="L654" s="27">
        <v>999740494</v>
      </c>
      <c r="M654" s="28" t="s">
        <v>112</v>
      </c>
      <c r="N654" s="28"/>
      <c r="O654" s="27"/>
      <c r="P654" s="27"/>
      <c r="Q654" s="33">
        <f t="shared" si="46"/>
        <v>0</v>
      </c>
      <c r="R654" s="34">
        <f t="shared" si="47"/>
        <v>109</v>
      </c>
      <c r="S654" s="23"/>
      <c r="T654" s="27"/>
      <c r="U654" s="29"/>
      <c r="V654" s="29"/>
      <c r="W654" s="27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</row>
    <row r="655" spans="1:185" s="30" customFormat="1" ht="15.75" hidden="1" customHeight="1" x14ac:dyDescent="0.2">
      <c r="A655" s="25" t="s">
        <v>1723</v>
      </c>
      <c r="B655" s="41" t="s">
        <v>2547</v>
      </c>
      <c r="C655" s="26" t="s">
        <v>105</v>
      </c>
      <c r="D655" s="24" t="s">
        <v>2823</v>
      </c>
      <c r="E655" s="24" t="s">
        <v>2829</v>
      </c>
      <c r="F655" s="31"/>
      <c r="G655" s="24" t="s">
        <v>1089</v>
      </c>
      <c r="H655" s="24" t="s">
        <v>116</v>
      </c>
      <c r="I655" s="25">
        <v>2</v>
      </c>
      <c r="J655" s="24" t="s">
        <v>395</v>
      </c>
      <c r="K655" s="24" t="s">
        <v>2830</v>
      </c>
      <c r="L655" s="27">
        <v>999886876</v>
      </c>
      <c r="M655" s="28" t="s">
        <v>112</v>
      </c>
      <c r="N655" s="28"/>
      <c r="O655" s="27"/>
      <c r="P655" s="27"/>
      <c r="Q655" s="33">
        <f t="shared" si="46"/>
        <v>0</v>
      </c>
      <c r="R655" s="34">
        <f t="shared" si="47"/>
        <v>109</v>
      </c>
      <c r="S655" s="23"/>
      <c r="T655" s="27"/>
      <c r="U655" s="29"/>
      <c r="V655" s="29"/>
      <c r="W655" s="27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</row>
    <row r="656" spans="1:185" s="30" customFormat="1" ht="15.75" hidden="1" customHeight="1" x14ac:dyDescent="0.2">
      <c r="A656" s="25" t="s">
        <v>1723</v>
      </c>
      <c r="B656" s="41" t="s">
        <v>2547</v>
      </c>
      <c r="C656" s="26" t="s">
        <v>105</v>
      </c>
      <c r="D656" s="24" t="s">
        <v>2831</v>
      </c>
      <c r="E656" s="24" t="s">
        <v>2832</v>
      </c>
      <c r="F656" s="31">
        <v>37273</v>
      </c>
      <c r="G656" s="24" t="s">
        <v>2597</v>
      </c>
      <c r="H656" s="24" t="s">
        <v>269</v>
      </c>
      <c r="I656" s="25">
        <v>3</v>
      </c>
      <c r="J656" s="24" t="s">
        <v>2833</v>
      </c>
      <c r="K656" s="24" t="s">
        <v>2834</v>
      </c>
      <c r="L656" s="27">
        <v>999889837</v>
      </c>
      <c r="M656" s="28" t="s">
        <v>112</v>
      </c>
      <c r="N656" s="28"/>
      <c r="O656" s="27"/>
      <c r="P656" s="27"/>
      <c r="Q656" s="33">
        <f t="shared" ref="Q656:Q662" si="48">SUM(T656:EE656)</f>
        <v>0</v>
      </c>
      <c r="R656" s="34">
        <f t="shared" si="47"/>
        <v>109</v>
      </c>
      <c r="S656" s="23"/>
      <c r="T656" s="27"/>
      <c r="U656" s="29"/>
      <c r="V656" s="29"/>
      <c r="W656" s="27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</row>
    <row r="657" spans="1:185" s="30" customFormat="1" ht="15.75" hidden="1" customHeight="1" x14ac:dyDescent="0.2">
      <c r="A657" s="25" t="s">
        <v>1723</v>
      </c>
      <c r="B657" s="41" t="s">
        <v>2547</v>
      </c>
      <c r="C657" s="26" t="s">
        <v>105</v>
      </c>
      <c r="D657" s="24" t="s">
        <v>2812</v>
      </c>
      <c r="E657" s="24" t="s">
        <v>2835</v>
      </c>
      <c r="F657" s="31"/>
      <c r="G657" s="24" t="s">
        <v>1500</v>
      </c>
      <c r="H657" s="24" t="s">
        <v>310</v>
      </c>
      <c r="I657" s="25">
        <v>5</v>
      </c>
      <c r="J657" s="24" t="s">
        <v>745</v>
      </c>
      <c r="K657" s="24" t="s">
        <v>2836</v>
      </c>
      <c r="L657" s="27">
        <v>999703578</v>
      </c>
      <c r="M657" s="28" t="s">
        <v>112</v>
      </c>
      <c r="N657" s="28"/>
      <c r="O657" s="27"/>
      <c r="P657" s="27"/>
      <c r="Q657" s="33">
        <f t="shared" si="48"/>
        <v>0</v>
      </c>
      <c r="R657" s="34">
        <f t="shared" si="47"/>
        <v>109</v>
      </c>
      <c r="S657" s="23"/>
      <c r="T657" s="27"/>
      <c r="U657" s="29"/>
      <c r="V657" s="29"/>
      <c r="W657" s="27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</row>
    <row r="658" spans="1:185" s="30" customFormat="1" ht="15.75" hidden="1" customHeight="1" x14ac:dyDescent="0.2">
      <c r="A658" s="25" t="s">
        <v>1723</v>
      </c>
      <c r="B658" s="41" t="s">
        <v>2547</v>
      </c>
      <c r="C658" s="26" t="s">
        <v>105</v>
      </c>
      <c r="D658" s="24" t="s">
        <v>2578</v>
      </c>
      <c r="E658" s="24" t="s">
        <v>2837</v>
      </c>
      <c r="F658" s="31"/>
      <c r="G658" s="24" t="s">
        <v>2838</v>
      </c>
      <c r="H658" s="24" t="s">
        <v>122</v>
      </c>
      <c r="I658" s="25">
        <v>4</v>
      </c>
      <c r="J658" s="24" t="s">
        <v>151</v>
      </c>
      <c r="K658" s="24"/>
      <c r="L658" s="27">
        <v>999900013</v>
      </c>
      <c r="M658" s="28" t="s">
        <v>112</v>
      </c>
      <c r="N658" s="28"/>
      <c r="O658" s="27"/>
      <c r="P658" s="27"/>
      <c r="Q658" s="33">
        <f t="shared" si="48"/>
        <v>0</v>
      </c>
      <c r="R658" s="34">
        <f t="shared" si="47"/>
        <v>109</v>
      </c>
      <c r="S658" s="23"/>
      <c r="T658" s="27"/>
      <c r="U658" s="29"/>
      <c r="V658" s="29"/>
      <c r="W658" s="27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</row>
    <row r="659" spans="1:185" s="30" customFormat="1" ht="15.75" hidden="1" customHeight="1" x14ac:dyDescent="0.2">
      <c r="A659" s="25" t="s">
        <v>1723</v>
      </c>
      <c r="B659" s="41" t="s">
        <v>2547</v>
      </c>
      <c r="C659" s="26" t="s">
        <v>105</v>
      </c>
      <c r="D659" s="24" t="s">
        <v>1886</v>
      </c>
      <c r="E659" s="24" t="s">
        <v>2265</v>
      </c>
      <c r="F659" s="31"/>
      <c r="G659" s="24" t="s">
        <v>2844</v>
      </c>
      <c r="H659" s="24" t="s">
        <v>1074</v>
      </c>
      <c r="I659" s="25">
        <v>3</v>
      </c>
      <c r="J659" s="24" t="s">
        <v>2845</v>
      </c>
      <c r="K659" s="24" t="s">
        <v>2846</v>
      </c>
      <c r="L659" s="27">
        <v>999863175</v>
      </c>
      <c r="M659" s="28" t="s">
        <v>112</v>
      </c>
      <c r="N659" s="28"/>
      <c r="O659" s="27"/>
      <c r="P659" s="27"/>
      <c r="Q659" s="33">
        <f t="shared" si="48"/>
        <v>0</v>
      </c>
      <c r="R659" s="34">
        <f t="shared" si="47"/>
        <v>109</v>
      </c>
      <c r="S659" s="23"/>
      <c r="T659" s="27"/>
      <c r="U659" s="29"/>
      <c r="V659" s="29"/>
      <c r="W659" s="27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</row>
    <row r="660" spans="1:185" s="30" customFormat="1" ht="15.75" hidden="1" customHeight="1" x14ac:dyDescent="0.2">
      <c r="A660" s="25" t="s">
        <v>1723</v>
      </c>
      <c r="B660" s="41" t="s">
        <v>2547</v>
      </c>
      <c r="C660" s="26" t="s">
        <v>105</v>
      </c>
      <c r="D660" s="24" t="s">
        <v>1765</v>
      </c>
      <c r="E660" s="24" t="s">
        <v>2648</v>
      </c>
      <c r="F660" s="31"/>
      <c r="G660" s="24" t="s">
        <v>2847</v>
      </c>
      <c r="H660" s="24" t="s">
        <v>156</v>
      </c>
      <c r="I660" s="25">
        <v>6</v>
      </c>
      <c r="J660" s="24" t="s">
        <v>2848</v>
      </c>
      <c r="K660" s="24" t="s">
        <v>2849</v>
      </c>
      <c r="L660" s="27">
        <v>999052384</v>
      </c>
      <c r="M660" s="28" t="s">
        <v>112</v>
      </c>
      <c r="N660" s="28"/>
      <c r="O660" s="27"/>
      <c r="P660" s="27"/>
      <c r="Q660" s="33">
        <f t="shared" si="48"/>
        <v>0</v>
      </c>
      <c r="R660" s="34">
        <f t="shared" si="47"/>
        <v>109</v>
      </c>
      <c r="S660" s="23"/>
      <c r="T660" s="27"/>
      <c r="U660" s="29"/>
      <c r="V660" s="29"/>
      <c r="W660" s="27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</row>
    <row r="661" spans="1:185" s="30" customFormat="1" ht="15.75" hidden="1" customHeight="1" x14ac:dyDescent="0.2">
      <c r="A661" s="25" t="s">
        <v>1723</v>
      </c>
      <c r="B661" s="41" t="s">
        <v>2547</v>
      </c>
      <c r="C661" s="26" t="s">
        <v>105</v>
      </c>
      <c r="D661" s="24" t="s">
        <v>1917</v>
      </c>
      <c r="E661" s="24" t="s">
        <v>2648</v>
      </c>
      <c r="F661" s="31">
        <v>37204</v>
      </c>
      <c r="G661" s="24" t="s">
        <v>2850</v>
      </c>
      <c r="H661" s="24" t="s">
        <v>316</v>
      </c>
      <c r="I661" s="25">
        <v>7</v>
      </c>
      <c r="J661" s="24" t="s">
        <v>2851</v>
      </c>
      <c r="K661" s="24" t="s">
        <v>2852</v>
      </c>
      <c r="L661" s="27">
        <v>999736875</v>
      </c>
      <c r="M661" s="28" t="s">
        <v>112</v>
      </c>
      <c r="N661" s="28"/>
      <c r="O661" s="27"/>
      <c r="P661" s="27"/>
      <c r="Q661" s="33">
        <f t="shared" si="48"/>
        <v>0</v>
      </c>
      <c r="R661" s="34">
        <f t="shared" si="47"/>
        <v>109</v>
      </c>
      <c r="S661" s="23"/>
      <c r="T661" s="27"/>
      <c r="U661" s="29"/>
      <c r="V661" s="29"/>
      <c r="W661" s="27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</row>
    <row r="662" spans="1:185" s="30" customFormat="1" ht="15.75" hidden="1" customHeight="1" x14ac:dyDescent="0.2">
      <c r="A662" s="25" t="s">
        <v>1723</v>
      </c>
      <c r="B662" s="41" t="s">
        <v>2547</v>
      </c>
      <c r="C662" s="26" t="s">
        <v>105</v>
      </c>
      <c r="D662" s="24" t="s">
        <v>2853</v>
      </c>
      <c r="E662" s="24" t="s">
        <v>655</v>
      </c>
      <c r="F662" s="31"/>
      <c r="G662" s="24" t="s">
        <v>780</v>
      </c>
      <c r="H662" s="24" t="s">
        <v>139</v>
      </c>
      <c r="I662" s="25">
        <v>8</v>
      </c>
      <c r="J662" s="24" t="s">
        <v>2085</v>
      </c>
      <c r="K662" s="24" t="s">
        <v>782</v>
      </c>
      <c r="L662" s="27">
        <v>999897075</v>
      </c>
      <c r="M662" s="28" t="s">
        <v>112</v>
      </c>
      <c r="N662" s="28"/>
      <c r="O662" s="27"/>
      <c r="P662" s="27"/>
      <c r="Q662" s="33">
        <f t="shared" si="48"/>
        <v>0</v>
      </c>
      <c r="R662" s="34">
        <f t="shared" si="47"/>
        <v>109</v>
      </c>
      <c r="S662" s="23"/>
      <c r="T662" s="27"/>
      <c r="U662" s="29"/>
      <c r="V662" s="29"/>
      <c r="W662" s="27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</row>
    <row r="663" spans="1:185" s="30" customFormat="1" ht="15.75" customHeight="1" x14ac:dyDescent="0.2">
      <c r="A663" s="25"/>
      <c r="B663" s="41"/>
      <c r="C663" s="26"/>
      <c r="D663" s="24"/>
      <c r="E663" s="24"/>
      <c r="F663" s="31"/>
      <c r="G663" s="24"/>
      <c r="H663" s="24"/>
      <c r="I663" s="25"/>
      <c r="J663" s="24"/>
      <c r="K663" s="24"/>
      <c r="L663" s="27"/>
      <c r="M663" s="28"/>
      <c r="N663" s="28"/>
      <c r="O663" s="27"/>
      <c r="P663" s="27"/>
      <c r="Q663" s="33"/>
      <c r="R663" s="34"/>
      <c r="S663" s="23"/>
      <c r="T663" s="27"/>
      <c r="U663" s="29"/>
      <c r="V663" s="29"/>
      <c r="W663" s="27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</row>
    <row r="664" spans="1:185" s="30" customFormat="1" ht="15.75" customHeight="1" x14ac:dyDescent="0.2">
      <c r="A664" s="25"/>
      <c r="B664" s="41"/>
      <c r="C664" s="26"/>
      <c r="D664" s="24"/>
      <c r="E664" s="24"/>
      <c r="F664" s="31"/>
      <c r="G664" s="24"/>
      <c r="H664" s="24"/>
      <c r="I664" s="25"/>
      <c r="J664" s="24"/>
      <c r="K664" s="24"/>
      <c r="L664" s="27"/>
      <c r="M664" s="28"/>
      <c r="N664" s="28"/>
      <c r="O664" s="27"/>
      <c r="P664" s="27"/>
      <c r="Q664" s="33"/>
      <c r="R664" s="34"/>
      <c r="S664" s="23"/>
      <c r="T664" s="27"/>
      <c r="U664" s="29"/>
      <c r="V664" s="29"/>
      <c r="W664" s="27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</row>
    <row r="665" spans="1:185" s="30" customFormat="1" ht="15.75" customHeight="1" x14ac:dyDescent="0.2">
      <c r="A665" s="25" t="s">
        <v>1723</v>
      </c>
      <c r="B665" s="41" t="s">
        <v>2854</v>
      </c>
      <c r="C665" s="26" t="s">
        <v>105</v>
      </c>
      <c r="D665" s="24" t="s">
        <v>2431</v>
      </c>
      <c r="E665" s="24" t="s">
        <v>2855</v>
      </c>
      <c r="F665" s="31"/>
      <c r="G665" s="24" t="s">
        <v>2856</v>
      </c>
      <c r="H665" s="24" t="s">
        <v>122</v>
      </c>
      <c r="I665" s="25">
        <v>4</v>
      </c>
      <c r="J665" s="24" t="s">
        <v>328</v>
      </c>
      <c r="K665" s="24" t="s">
        <v>329</v>
      </c>
      <c r="L665" s="27">
        <v>999710205</v>
      </c>
      <c r="M665" s="28" t="s">
        <v>112</v>
      </c>
      <c r="N665" s="28" t="b">
        <v>1</v>
      </c>
      <c r="O665" s="27"/>
      <c r="P665" s="27"/>
      <c r="Q665" s="33">
        <f t="shared" ref="Q665:Q693" si="49">SUM(T665:EE665)</f>
        <v>1434.75</v>
      </c>
      <c r="R665" s="34">
        <f t="shared" ref="R665:R696" si="50">RANK(Q665,$Q$665:$Q$849)</f>
        <v>1</v>
      </c>
      <c r="S665" s="23"/>
      <c r="T665" s="27">
        <v>108</v>
      </c>
      <c r="U665" s="29"/>
      <c r="V665" s="29"/>
      <c r="W665" s="27"/>
      <c r="X665" s="29"/>
      <c r="Y665" s="29">
        <v>90.75</v>
      </c>
      <c r="Z665" s="29">
        <v>100</v>
      </c>
      <c r="AA665" s="29"/>
      <c r="AB665" s="29"/>
      <c r="AC665" s="29"/>
      <c r="AD665" s="29"/>
      <c r="AE665" s="29"/>
      <c r="AF665" s="29"/>
      <c r="AG665" s="29"/>
      <c r="AH665" s="29"/>
      <c r="AI665" s="29">
        <v>181.5</v>
      </c>
      <c r="AJ665" s="29">
        <v>350</v>
      </c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>
        <v>300</v>
      </c>
      <c r="BL665" s="29"/>
      <c r="BM665" s="29">
        <v>32.4</v>
      </c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>
        <v>272.10000000000002</v>
      </c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</row>
    <row r="666" spans="1:185" s="30" customFormat="1" ht="15.75" customHeight="1" x14ac:dyDescent="0.2">
      <c r="A666" s="25" t="s">
        <v>1723</v>
      </c>
      <c r="B666" s="41" t="s">
        <v>2854</v>
      </c>
      <c r="C666" s="26" t="s">
        <v>105</v>
      </c>
      <c r="D666" s="24" t="s">
        <v>2858</v>
      </c>
      <c r="E666" s="24" t="s">
        <v>1806</v>
      </c>
      <c r="F666" s="31">
        <v>36992</v>
      </c>
      <c r="G666" s="24" t="s">
        <v>1206</v>
      </c>
      <c r="H666" s="24" t="s">
        <v>109</v>
      </c>
      <c r="I666" s="25">
        <v>6</v>
      </c>
      <c r="J666" s="24" t="s">
        <v>162</v>
      </c>
      <c r="K666" s="24" t="s">
        <v>163</v>
      </c>
      <c r="L666" s="27">
        <v>999803056</v>
      </c>
      <c r="M666" s="28" t="s">
        <v>112</v>
      </c>
      <c r="N666" s="28" t="b">
        <v>1</v>
      </c>
      <c r="O666" s="27"/>
      <c r="P666" s="27"/>
      <c r="Q666" s="33">
        <f t="shared" si="49"/>
        <v>256.5</v>
      </c>
      <c r="R666" s="34">
        <f t="shared" si="50"/>
        <v>2</v>
      </c>
      <c r="S666" s="23"/>
      <c r="T666" s="27">
        <v>31.8</v>
      </c>
      <c r="U666" s="29"/>
      <c r="V666" s="29"/>
      <c r="W666" s="27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>
        <v>45.3</v>
      </c>
      <c r="BL666" s="29"/>
      <c r="BM666" s="29"/>
      <c r="BN666" s="29"/>
      <c r="BO666" s="29"/>
      <c r="BP666" s="29"/>
      <c r="BQ666" s="29"/>
      <c r="BR666" s="29"/>
      <c r="BS666" s="29">
        <v>54</v>
      </c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>
        <v>62.4</v>
      </c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>
        <v>63</v>
      </c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</row>
    <row r="667" spans="1:185" s="30" customFormat="1" ht="15.75" customHeight="1" x14ac:dyDescent="0.2">
      <c r="A667" s="25" t="s">
        <v>1723</v>
      </c>
      <c r="B667" s="41" t="s">
        <v>2854</v>
      </c>
      <c r="C667" s="26" t="s">
        <v>105</v>
      </c>
      <c r="D667" s="24" t="s">
        <v>2864</v>
      </c>
      <c r="E667" s="24" t="s">
        <v>2865</v>
      </c>
      <c r="F667" s="31">
        <v>37153</v>
      </c>
      <c r="G667" s="24" t="s">
        <v>492</v>
      </c>
      <c r="H667" s="24" t="s">
        <v>145</v>
      </c>
      <c r="I667" s="25">
        <v>2</v>
      </c>
      <c r="J667" s="24" t="s">
        <v>286</v>
      </c>
      <c r="K667" s="24" t="s">
        <v>2503</v>
      </c>
      <c r="L667" s="27">
        <v>999879087</v>
      </c>
      <c r="M667" s="28" t="s">
        <v>112</v>
      </c>
      <c r="N667" s="28" t="b">
        <v>1</v>
      </c>
      <c r="O667" s="27"/>
      <c r="P667" s="27"/>
      <c r="Q667" s="33">
        <f t="shared" si="49"/>
        <v>234.15</v>
      </c>
      <c r="R667" s="34">
        <f t="shared" si="50"/>
        <v>3</v>
      </c>
      <c r="S667" s="23"/>
      <c r="T667" s="27"/>
      <c r="U667" s="29"/>
      <c r="V667" s="29"/>
      <c r="W667" s="27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>
        <v>45.45</v>
      </c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>
        <v>31.8</v>
      </c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>
        <v>62.4</v>
      </c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>
        <v>63</v>
      </c>
      <c r="DJ667" s="29"/>
      <c r="DK667" s="29"/>
      <c r="DL667" s="29"/>
      <c r="DM667" s="29"/>
      <c r="DN667" s="29">
        <v>31.5</v>
      </c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</row>
    <row r="668" spans="1:185" s="30" customFormat="1" ht="15.75" customHeight="1" x14ac:dyDescent="0.2">
      <c r="A668" s="25" t="s">
        <v>1723</v>
      </c>
      <c r="B668" s="41" t="s">
        <v>2854</v>
      </c>
      <c r="C668" s="26" t="s">
        <v>105</v>
      </c>
      <c r="D668" s="24" t="s">
        <v>2559</v>
      </c>
      <c r="E668" s="24" t="s">
        <v>731</v>
      </c>
      <c r="F668" s="31"/>
      <c r="G668" s="24" t="s">
        <v>2560</v>
      </c>
      <c r="H668" s="24" t="s">
        <v>606</v>
      </c>
      <c r="I668" s="25">
        <v>7</v>
      </c>
      <c r="J668" s="24" t="s">
        <v>162</v>
      </c>
      <c r="K668" s="24" t="s">
        <v>2857</v>
      </c>
      <c r="L668" s="27">
        <v>999740419</v>
      </c>
      <c r="M668" s="28" t="s">
        <v>112</v>
      </c>
      <c r="N668" s="28"/>
      <c r="O668" s="27"/>
      <c r="P668" s="27"/>
      <c r="Q668" s="33">
        <f t="shared" si="49"/>
        <v>233.4</v>
      </c>
      <c r="R668" s="34">
        <f t="shared" si="50"/>
        <v>4</v>
      </c>
      <c r="S668" s="23"/>
      <c r="T668" s="27"/>
      <c r="U668" s="29"/>
      <c r="V668" s="29"/>
      <c r="W668" s="27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>
        <v>31.8</v>
      </c>
      <c r="AY668" s="29">
        <v>15.9</v>
      </c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>
        <v>45.3</v>
      </c>
      <c r="BL668" s="29"/>
      <c r="BM668" s="29"/>
      <c r="BN668" s="29"/>
      <c r="BO668" s="29"/>
      <c r="BP668" s="29"/>
      <c r="BQ668" s="29"/>
      <c r="BR668" s="29"/>
      <c r="BS668" s="29">
        <v>54</v>
      </c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>
        <v>32.4</v>
      </c>
      <c r="CO668" s="29"/>
      <c r="CP668" s="29">
        <v>54</v>
      </c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</row>
    <row r="669" spans="1:185" s="30" customFormat="1" ht="15.75" customHeight="1" x14ac:dyDescent="0.2">
      <c r="A669" s="25" t="s">
        <v>1723</v>
      </c>
      <c r="B669" s="41" t="s">
        <v>2854</v>
      </c>
      <c r="C669" s="26" t="s">
        <v>105</v>
      </c>
      <c r="D669" s="24" t="s">
        <v>2274</v>
      </c>
      <c r="E669" s="24" t="s">
        <v>144</v>
      </c>
      <c r="F669" s="31"/>
      <c r="G669" s="24" t="s">
        <v>2476</v>
      </c>
      <c r="H669" s="24" t="s">
        <v>415</v>
      </c>
      <c r="I669" s="25">
        <v>4</v>
      </c>
      <c r="J669" s="24" t="s">
        <v>2862</v>
      </c>
      <c r="K669" s="24" t="s">
        <v>2478</v>
      </c>
      <c r="L669" s="27">
        <v>999836282</v>
      </c>
      <c r="M669" s="28" t="s">
        <v>112</v>
      </c>
      <c r="N669" s="28"/>
      <c r="O669" s="27"/>
      <c r="P669" s="27"/>
      <c r="Q669" s="33">
        <f t="shared" si="49"/>
        <v>229.7</v>
      </c>
      <c r="R669" s="34">
        <f t="shared" si="50"/>
        <v>5</v>
      </c>
      <c r="S669" s="23"/>
      <c r="T669" s="27"/>
      <c r="U669" s="29"/>
      <c r="V669" s="29"/>
      <c r="W669" s="27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>
        <v>60.1</v>
      </c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>
        <v>100</v>
      </c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>
        <v>69.599999999999994</v>
      </c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</row>
    <row r="670" spans="1:185" s="30" customFormat="1" ht="15.75" customHeight="1" x14ac:dyDescent="0.2">
      <c r="A670" s="25" t="s">
        <v>1723</v>
      </c>
      <c r="B670" s="41" t="s">
        <v>2854</v>
      </c>
      <c r="C670" s="26" t="s">
        <v>105</v>
      </c>
      <c r="D670" s="24" t="s">
        <v>680</v>
      </c>
      <c r="E670" s="24" t="s">
        <v>2859</v>
      </c>
      <c r="F670" s="31"/>
      <c r="G670" s="24" t="s">
        <v>1277</v>
      </c>
      <c r="H670" s="24" t="s">
        <v>764</v>
      </c>
      <c r="I670" s="25">
        <v>3</v>
      </c>
      <c r="J670" s="24" t="s">
        <v>765</v>
      </c>
      <c r="K670" s="24" t="s">
        <v>766</v>
      </c>
      <c r="L670" s="27">
        <v>999718747</v>
      </c>
      <c r="M670" s="28" t="s">
        <v>112</v>
      </c>
      <c r="N670" s="28" t="b">
        <v>1</v>
      </c>
      <c r="O670" s="27"/>
      <c r="P670" s="27"/>
      <c r="Q670" s="33">
        <f t="shared" si="49"/>
        <v>229.04</v>
      </c>
      <c r="R670" s="34">
        <f t="shared" si="50"/>
        <v>6</v>
      </c>
      <c r="S670" s="23"/>
      <c r="T670" s="27">
        <v>31.8</v>
      </c>
      <c r="U670" s="29"/>
      <c r="V670" s="29"/>
      <c r="W670" s="27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>
        <v>62.4</v>
      </c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>
        <v>63</v>
      </c>
      <c r="CM670" s="29"/>
      <c r="CN670" s="29"/>
      <c r="CO670" s="29"/>
      <c r="CP670" s="29">
        <v>32.4</v>
      </c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>
        <v>39.44</v>
      </c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</row>
    <row r="671" spans="1:185" s="30" customFormat="1" ht="15.75" customHeight="1" x14ac:dyDescent="0.2">
      <c r="A671" s="25" t="s">
        <v>1723</v>
      </c>
      <c r="B671" s="41" t="s">
        <v>2854</v>
      </c>
      <c r="C671" s="26" t="s">
        <v>105</v>
      </c>
      <c r="D671" s="24" t="s">
        <v>2860</v>
      </c>
      <c r="E671" s="24" t="s">
        <v>2861</v>
      </c>
      <c r="F671" s="31"/>
      <c r="G671" s="24"/>
      <c r="H671" s="24"/>
      <c r="I671" s="25"/>
      <c r="J671" s="24"/>
      <c r="K671" s="24"/>
      <c r="L671" s="27"/>
      <c r="M671" s="28"/>
      <c r="N671" s="28"/>
      <c r="O671" s="27"/>
      <c r="P671" s="27"/>
      <c r="Q671" s="33">
        <f t="shared" si="49"/>
        <v>207.89</v>
      </c>
      <c r="R671" s="34">
        <f t="shared" si="50"/>
        <v>7</v>
      </c>
      <c r="S671" s="23"/>
      <c r="T671" s="27"/>
      <c r="U671" s="29"/>
      <c r="V671" s="29"/>
      <c r="W671" s="27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>
        <v>60.6</v>
      </c>
      <c r="BI671" s="29"/>
      <c r="BJ671" s="29"/>
      <c r="BK671" s="29"/>
      <c r="BL671" s="29"/>
      <c r="BM671" s="29"/>
      <c r="BN671" s="29"/>
      <c r="BO671" s="29"/>
      <c r="BP671" s="29"/>
      <c r="BQ671" s="29">
        <v>60.6</v>
      </c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>
        <v>47.25</v>
      </c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>
        <v>39.44</v>
      </c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</row>
    <row r="672" spans="1:185" s="30" customFormat="1" ht="15.75" customHeight="1" x14ac:dyDescent="0.2">
      <c r="A672" s="25" t="s">
        <v>1723</v>
      </c>
      <c r="B672" s="41" t="s">
        <v>2854</v>
      </c>
      <c r="C672" s="26" t="s">
        <v>105</v>
      </c>
      <c r="D672" s="24" t="s">
        <v>1876</v>
      </c>
      <c r="E672" s="24" t="s">
        <v>2863</v>
      </c>
      <c r="F672" s="31"/>
      <c r="G672" s="24" t="s">
        <v>1756</v>
      </c>
      <c r="H672" s="24" t="s">
        <v>109</v>
      </c>
      <c r="I672" s="25">
        <v>6</v>
      </c>
      <c r="J672" s="24" t="s">
        <v>525</v>
      </c>
      <c r="K672" s="24" t="s">
        <v>1758</v>
      </c>
      <c r="L672" s="27">
        <v>999802753</v>
      </c>
      <c r="M672" s="28" t="s">
        <v>112</v>
      </c>
      <c r="N672" s="28"/>
      <c r="O672" s="27"/>
      <c r="P672" s="27"/>
      <c r="Q672" s="33">
        <f t="shared" si="49"/>
        <v>193.6</v>
      </c>
      <c r="R672" s="34">
        <f t="shared" si="50"/>
        <v>8</v>
      </c>
      <c r="S672" s="23"/>
      <c r="T672" s="27"/>
      <c r="U672" s="29"/>
      <c r="V672" s="29"/>
      <c r="W672" s="27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>
        <v>15</v>
      </c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>
        <v>31.8</v>
      </c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>
        <v>60</v>
      </c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>
        <v>46.8</v>
      </c>
      <c r="CL672" s="29"/>
      <c r="CM672" s="29"/>
      <c r="CN672" s="29"/>
      <c r="CO672" s="29"/>
      <c r="CP672" s="29"/>
      <c r="CQ672" s="29"/>
      <c r="CR672" s="29">
        <v>40</v>
      </c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</row>
    <row r="673" spans="1:185" s="30" customFormat="1" ht="15.75" customHeight="1" x14ac:dyDescent="0.2">
      <c r="A673" s="25" t="s">
        <v>1723</v>
      </c>
      <c r="B673" s="41" t="s">
        <v>2854</v>
      </c>
      <c r="C673" s="26" t="s">
        <v>105</v>
      </c>
      <c r="D673" s="24" t="s">
        <v>2504</v>
      </c>
      <c r="E673" s="24" t="s">
        <v>2505</v>
      </c>
      <c r="F673" s="31"/>
      <c r="G673" s="24"/>
      <c r="H673" s="24"/>
      <c r="I673" s="25"/>
      <c r="J673" s="24"/>
      <c r="K673" s="24"/>
      <c r="L673" s="27"/>
      <c r="M673" s="28"/>
      <c r="N673" s="28"/>
      <c r="O673" s="27"/>
      <c r="P673" s="27"/>
      <c r="Q673" s="33">
        <f t="shared" si="49"/>
        <v>159.94999999999999</v>
      </c>
      <c r="R673" s="34">
        <f t="shared" si="50"/>
        <v>9</v>
      </c>
      <c r="S673" s="23"/>
      <c r="T673" s="27"/>
      <c r="U673" s="29"/>
      <c r="V673" s="29"/>
      <c r="W673" s="27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>
        <v>45.45</v>
      </c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>
        <v>35.75</v>
      </c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>
        <v>78.75</v>
      </c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</row>
    <row r="674" spans="1:185" s="30" customFormat="1" ht="15.75" customHeight="1" x14ac:dyDescent="0.2">
      <c r="A674" s="25" t="s">
        <v>1723</v>
      </c>
      <c r="B674" s="41" t="s">
        <v>2854</v>
      </c>
      <c r="C674" s="26" t="s">
        <v>105</v>
      </c>
      <c r="D674" s="24" t="s">
        <v>2867</v>
      </c>
      <c r="E674" s="24" t="s">
        <v>2868</v>
      </c>
      <c r="F674" s="31"/>
      <c r="G674" s="24" t="s">
        <v>2869</v>
      </c>
      <c r="H674" s="24" t="s">
        <v>116</v>
      </c>
      <c r="I674" s="25">
        <v>2</v>
      </c>
      <c r="J674" s="24" t="s">
        <v>2870</v>
      </c>
      <c r="K674" s="24" t="s">
        <v>2871</v>
      </c>
      <c r="L674" s="27">
        <v>999796564</v>
      </c>
      <c r="M674" s="28" t="s">
        <v>112</v>
      </c>
      <c r="N674" s="28"/>
      <c r="O674" s="27"/>
      <c r="P674" s="27"/>
      <c r="Q674" s="33">
        <f t="shared" si="49"/>
        <v>152.4</v>
      </c>
      <c r="R674" s="34">
        <f t="shared" si="50"/>
        <v>10</v>
      </c>
      <c r="S674" s="23"/>
      <c r="T674" s="27">
        <v>31.8</v>
      </c>
      <c r="U674" s="29"/>
      <c r="V674" s="29"/>
      <c r="W674" s="27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>
        <v>31.8</v>
      </c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>
        <v>46.8</v>
      </c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>
        <v>42</v>
      </c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</row>
    <row r="675" spans="1:185" s="30" customFormat="1" ht="15.75" customHeight="1" x14ac:dyDescent="0.2">
      <c r="A675" s="25" t="s">
        <v>1723</v>
      </c>
      <c r="B675" s="41" t="s">
        <v>2854</v>
      </c>
      <c r="C675" s="26" t="s">
        <v>105</v>
      </c>
      <c r="D675" s="24" t="s">
        <v>2886</v>
      </c>
      <c r="E675" s="24" t="s">
        <v>2887</v>
      </c>
      <c r="F675" s="31"/>
      <c r="G675" s="24" t="s">
        <v>2888</v>
      </c>
      <c r="H675" s="24" t="s">
        <v>316</v>
      </c>
      <c r="I675" s="25">
        <v>7</v>
      </c>
      <c r="J675" s="24" t="s">
        <v>2889</v>
      </c>
      <c r="K675" s="24" t="s">
        <v>2610</v>
      </c>
      <c r="L675" s="27">
        <v>999857571</v>
      </c>
      <c r="M675" s="28" t="s">
        <v>112</v>
      </c>
      <c r="N675" s="28"/>
      <c r="O675" s="27"/>
      <c r="P675" s="27"/>
      <c r="Q675" s="33">
        <f t="shared" si="49"/>
        <v>136.19999999999999</v>
      </c>
      <c r="R675" s="34">
        <f t="shared" si="50"/>
        <v>11</v>
      </c>
      <c r="S675" s="23"/>
      <c r="T675" s="27"/>
      <c r="U675" s="29"/>
      <c r="V675" s="29"/>
      <c r="W675" s="27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>
        <v>15.6</v>
      </c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>
        <v>60.6</v>
      </c>
      <c r="CX675" s="29"/>
      <c r="CY675" s="29"/>
      <c r="CZ675" s="29"/>
      <c r="DA675" s="29"/>
      <c r="DB675" s="29"/>
      <c r="DC675" s="29">
        <v>60</v>
      </c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</row>
    <row r="676" spans="1:185" s="30" customFormat="1" ht="15.75" customHeight="1" x14ac:dyDescent="0.2">
      <c r="A676" s="25" t="s">
        <v>1723</v>
      </c>
      <c r="B676" s="41" t="s">
        <v>2854</v>
      </c>
      <c r="C676" s="26" t="s">
        <v>105</v>
      </c>
      <c r="D676" s="24" t="s">
        <v>2866</v>
      </c>
      <c r="E676" s="24" t="s">
        <v>897</v>
      </c>
      <c r="F676" s="31">
        <v>37087</v>
      </c>
      <c r="G676" s="24" t="s">
        <v>492</v>
      </c>
      <c r="H676" s="24" t="s">
        <v>145</v>
      </c>
      <c r="I676" s="25">
        <v>2</v>
      </c>
      <c r="J676" s="24" t="s">
        <v>146</v>
      </c>
      <c r="K676" s="24" t="s">
        <v>147</v>
      </c>
      <c r="L676" s="27">
        <v>999856795</v>
      </c>
      <c r="M676" s="28" t="s">
        <v>112</v>
      </c>
      <c r="N676" s="28"/>
      <c r="O676" s="27"/>
      <c r="P676" s="27"/>
      <c r="Q676" s="33">
        <f t="shared" si="49"/>
        <v>130.6</v>
      </c>
      <c r="R676" s="34">
        <f t="shared" si="50"/>
        <v>12</v>
      </c>
      <c r="S676" s="23"/>
      <c r="T676" s="27">
        <v>10</v>
      </c>
      <c r="U676" s="29"/>
      <c r="V676" s="29"/>
      <c r="W676" s="27"/>
      <c r="X676" s="29"/>
      <c r="Y676" s="29"/>
      <c r="Z676" s="29"/>
      <c r="AA676" s="29"/>
      <c r="AB676" s="29"/>
      <c r="AC676" s="29"/>
      <c r="AD676" s="29"/>
      <c r="AE676" s="29"/>
      <c r="AF676" s="29"/>
      <c r="AG676" s="29">
        <v>42</v>
      </c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>
        <v>31.8</v>
      </c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>
        <v>46.8</v>
      </c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</row>
    <row r="677" spans="1:185" s="30" customFormat="1" ht="15.75" customHeight="1" x14ac:dyDescent="0.2">
      <c r="A677" s="25" t="s">
        <v>1723</v>
      </c>
      <c r="B677" s="41" t="s">
        <v>2854</v>
      </c>
      <c r="C677" s="26" t="s">
        <v>105</v>
      </c>
      <c r="D677" s="24" t="s">
        <v>2895</v>
      </c>
      <c r="E677" s="24" t="s">
        <v>1187</v>
      </c>
      <c r="F677" s="31">
        <v>37355</v>
      </c>
      <c r="G677" s="24" t="s">
        <v>1188</v>
      </c>
      <c r="H677" s="24" t="s">
        <v>275</v>
      </c>
      <c r="I677" s="25">
        <v>3</v>
      </c>
      <c r="J677" s="24" t="s">
        <v>1189</v>
      </c>
      <c r="K677" s="24" t="s">
        <v>1190</v>
      </c>
      <c r="L677" s="27">
        <v>999750709</v>
      </c>
      <c r="M677" s="28" t="s">
        <v>112</v>
      </c>
      <c r="N677" s="28"/>
      <c r="O677" s="27"/>
      <c r="P677" s="27"/>
      <c r="Q677" s="33">
        <f t="shared" si="49"/>
        <v>115.2</v>
      </c>
      <c r="R677" s="34">
        <f t="shared" si="50"/>
        <v>13</v>
      </c>
      <c r="S677" s="23"/>
      <c r="T677" s="27"/>
      <c r="U677" s="29"/>
      <c r="V677" s="29"/>
      <c r="W677" s="27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>
        <v>63</v>
      </c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>
        <v>52.2</v>
      </c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</row>
    <row r="678" spans="1:185" s="30" customFormat="1" ht="15.75" customHeight="1" x14ac:dyDescent="0.2">
      <c r="A678" s="25" t="s">
        <v>1723</v>
      </c>
      <c r="B678" s="41" t="s">
        <v>2854</v>
      </c>
      <c r="C678" s="26" t="s">
        <v>105</v>
      </c>
      <c r="D678" s="24" t="s">
        <v>3716</v>
      </c>
      <c r="E678" s="24" t="s">
        <v>3717</v>
      </c>
      <c r="F678" s="31"/>
      <c r="G678" s="24"/>
      <c r="H678" s="24"/>
      <c r="I678" s="25"/>
      <c r="J678" s="24"/>
      <c r="K678" s="24"/>
      <c r="L678" s="27"/>
      <c r="M678" s="28"/>
      <c r="N678" s="28"/>
      <c r="O678" s="27"/>
      <c r="P678" s="27"/>
      <c r="Q678" s="33">
        <f t="shared" si="49"/>
        <v>105</v>
      </c>
      <c r="R678" s="34">
        <f t="shared" si="50"/>
        <v>14</v>
      </c>
      <c r="S678" s="23"/>
      <c r="T678" s="27"/>
      <c r="U678" s="29"/>
      <c r="V678" s="29"/>
      <c r="W678" s="27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>
        <v>105</v>
      </c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</row>
    <row r="679" spans="1:185" s="30" customFormat="1" ht="15.75" customHeight="1" x14ac:dyDescent="0.2">
      <c r="A679" s="25" t="s">
        <v>1723</v>
      </c>
      <c r="B679" s="41" t="s">
        <v>2854</v>
      </c>
      <c r="C679" s="26" t="s">
        <v>105</v>
      </c>
      <c r="D679" s="24" t="s">
        <v>468</v>
      </c>
      <c r="E679" s="24" t="s">
        <v>2508</v>
      </c>
      <c r="F679" s="31">
        <v>37538</v>
      </c>
      <c r="G679" s="24" t="s">
        <v>2509</v>
      </c>
      <c r="H679" s="24" t="s">
        <v>291</v>
      </c>
      <c r="I679" s="25">
        <v>7</v>
      </c>
      <c r="J679" s="24" t="s">
        <v>1338</v>
      </c>
      <c r="K679" s="24" t="s">
        <v>1339</v>
      </c>
      <c r="L679" s="27">
        <v>999823367</v>
      </c>
      <c r="M679" s="28" t="s">
        <v>112</v>
      </c>
      <c r="N679" s="28"/>
      <c r="O679" s="27"/>
      <c r="P679" s="27"/>
      <c r="Q679" s="33">
        <f t="shared" si="49"/>
        <v>100.6</v>
      </c>
      <c r="R679" s="34">
        <f t="shared" si="50"/>
        <v>15</v>
      </c>
      <c r="S679" s="23"/>
      <c r="T679" s="27">
        <v>40</v>
      </c>
      <c r="U679" s="29"/>
      <c r="V679" s="29"/>
      <c r="W679" s="27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>
        <v>60.6</v>
      </c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</row>
    <row r="680" spans="1:185" s="30" customFormat="1" ht="15.75" customHeight="1" x14ac:dyDescent="0.2">
      <c r="A680" s="49" t="s">
        <v>1723</v>
      </c>
      <c r="B680" s="41" t="s">
        <v>2854</v>
      </c>
      <c r="C680" s="50" t="s">
        <v>105</v>
      </c>
      <c r="D680" s="24" t="s">
        <v>2872</v>
      </c>
      <c r="E680" s="24" t="s">
        <v>837</v>
      </c>
      <c r="F680" s="31"/>
      <c r="G680" s="24"/>
      <c r="H680" s="24"/>
      <c r="I680" s="25"/>
      <c r="J680" s="24"/>
      <c r="K680" s="24"/>
      <c r="L680" s="27"/>
      <c r="M680" s="28"/>
      <c r="N680" s="28"/>
      <c r="O680" s="27"/>
      <c r="P680" s="27"/>
      <c r="Q680" s="33">
        <f t="shared" si="49"/>
        <v>100</v>
      </c>
      <c r="R680" s="34">
        <f t="shared" si="50"/>
        <v>16</v>
      </c>
      <c r="S680" s="23"/>
      <c r="T680" s="27"/>
      <c r="U680" s="29"/>
      <c r="V680" s="29"/>
      <c r="W680" s="27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>
        <v>60</v>
      </c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>
        <v>40</v>
      </c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</row>
    <row r="681" spans="1:185" s="30" customFormat="1" ht="15.75" customHeight="1" x14ac:dyDescent="0.2">
      <c r="A681" s="25" t="s">
        <v>1723</v>
      </c>
      <c r="B681" s="41" t="s">
        <v>2854</v>
      </c>
      <c r="C681" s="26" t="s">
        <v>105</v>
      </c>
      <c r="D681" s="24" t="s">
        <v>2759</v>
      </c>
      <c r="E681" s="24" t="s">
        <v>2760</v>
      </c>
      <c r="F681" s="31"/>
      <c r="G681" s="24" t="s">
        <v>2761</v>
      </c>
      <c r="H681" s="24" t="s">
        <v>808</v>
      </c>
      <c r="I681" s="25">
        <v>7</v>
      </c>
      <c r="J681" s="24" t="s">
        <v>395</v>
      </c>
      <c r="K681" s="24"/>
      <c r="L681" s="27">
        <v>999709964</v>
      </c>
      <c r="M681" s="28" t="s">
        <v>112</v>
      </c>
      <c r="N681" s="28"/>
      <c r="O681" s="27"/>
      <c r="P681" s="27"/>
      <c r="Q681" s="33">
        <f t="shared" si="49"/>
        <v>91.8</v>
      </c>
      <c r="R681" s="34">
        <f t="shared" si="50"/>
        <v>17</v>
      </c>
      <c r="S681" s="23"/>
      <c r="T681" s="27">
        <v>31.8</v>
      </c>
      <c r="U681" s="29"/>
      <c r="V681" s="29"/>
      <c r="W681" s="27"/>
      <c r="X681" s="29"/>
      <c r="Y681" s="29"/>
      <c r="Z681" s="29"/>
      <c r="AA681" s="29"/>
      <c r="AB681" s="29"/>
      <c r="AC681" s="29"/>
      <c r="AD681" s="29"/>
      <c r="AE681" s="29">
        <v>20</v>
      </c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>
        <v>40</v>
      </c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</row>
    <row r="682" spans="1:185" s="30" customFormat="1" ht="15.75" customHeight="1" x14ac:dyDescent="0.2">
      <c r="A682" s="25" t="s">
        <v>1723</v>
      </c>
      <c r="B682" s="41" t="s">
        <v>2854</v>
      </c>
      <c r="C682" s="26" t="s">
        <v>105</v>
      </c>
      <c r="D682" s="24" t="s">
        <v>2823</v>
      </c>
      <c r="E682" s="24" t="s">
        <v>2873</v>
      </c>
      <c r="F682" s="31"/>
      <c r="G682" s="24" t="s">
        <v>2874</v>
      </c>
      <c r="H682" s="24" t="s">
        <v>1419</v>
      </c>
      <c r="I682" s="25">
        <v>5</v>
      </c>
      <c r="J682" s="24" t="s">
        <v>745</v>
      </c>
      <c r="K682" s="24" t="s">
        <v>746</v>
      </c>
      <c r="L682" s="27">
        <v>999858660</v>
      </c>
      <c r="M682" s="28" t="s">
        <v>112</v>
      </c>
      <c r="N682" s="28"/>
      <c r="O682" s="27"/>
      <c r="P682" s="27"/>
      <c r="Q682" s="33">
        <f t="shared" si="49"/>
        <v>89.85</v>
      </c>
      <c r="R682" s="34">
        <f t="shared" si="50"/>
        <v>18</v>
      </c>
      <c r="S682" s="23"/>
      <c r="T682" s="27">
        <v>22.2</v>
      </c>
      <c r="U682" s="29"/>
      <c r="V682" s="29"/>
      <c r="W682" s="27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>
        <v>22.2</v>
      </c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>
        <v>45.45</v>
      </c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</row>
    <row r="683" spans="1:185" s="30" customFormat="1" ht="15.75" customHeight="1" x14ac:dyDescent="0.2">
      <c r="A683" s="25" t="s">
        <v>1723</v>
      </c>
      <c r="B683" s="41" t="s">
        <v>2854</v>
      </c>
      <c r="C683" s="26" t="s">
        <v>105</v>
      </c>
      <c r="D683" s="24" t="s">
        <v>2875</v>
      </c>
      <c r="E683" s="24" t="s">
        <v>2876</v>
      </c>
      <c r="F683" s="31"/>
      <c r="G683" s="24" t="s">
        <v>2201</v>
      </c>
      <c r="H683" s="24" t="s">
        <v>275</v>
      </c>
      <c r="I683" s="25">
        <v>3</v>
      </c>
      <c r="J683" s="24" t="s">
        <v>2202</v>
      </c>
      <c r="K683" s="24" t="s">
        <v>2203</v>
      </c>
      <c r="L683" s="27">
        <v>999894662</v>
      </c>
      <c r="M683" s="28" t="s">
        <v>112</v>
      </c>
      <c r="N683" s="28"/>
      <c r="O683" s="27"/>
      <c r="P683" s="27"/>
      <c r="Q683" s="33">
        <f t="shared" si="49"/>
        <v>85.8</v>
      </c>
      <c r="R683" s="34">
        <f t="shared" si="50"/>
        <v>19</v>
      </c>
      <c r="S683" s="23"/>
      <c r="T683" s="27"/>
      <c r="U683" s="29"/>
      <c r="V683" s="29"/>
      <c r="W683" s="27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>
        <v>31.8</v>
      </c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>
        <v>54</v>
      </c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</row>
    <row r="684" spans="1:185" s="30" customFormat="1" ht="15.75" customHeight="1" x14ac:dyDescent="0.2">
      <c r="A684" s="25" t="s">
        <v>1723</v>
      </c>
      <c r="B684" s="41" t="s">
        <v>2854</v>
      </c>
      <c r="C684" s="26" t="s">
        <v>105</v>
      </c>
      <c r="D684" s="24" t="s">
        <v>2447</v>
      </c>
      <c r="E684" s="24" t="s">
        <v>2754</v>
      </c>
      <c r="F684" s="31"/>
      <c r="G684" s="24" t="s">
        <v>2755</v>
      </c>
      <c r="H684" s="24" t="s">
        <v>139</v>
      </c>
      <c r="I684" s="25">
        <v>8</v>
      </c>
      <c r="J684" s="24" t="s">
        <v>901</v>
      </c>
      <c r="K684" s="24" t="s">
        <v>1472</v>
      </c>
      <c r="L684" s="27">
        <v>999776006</v>
      </c>
      <c r="M684" s="28" t="s">
        <v>112</v>
      </c>
      <c r="N684" s="28"/>
      <c r="O684" s="27"/>
      <c r="P684" s="27"/>
      <c r="Q684" s="33">
        <f t="shared" si="49"/>
        <v>85.699999999999989</v>
      </c>
      <c r="R684" s="34">
        <f t="shared" si="50"/>
        <v>20</v>
      </c>
      <c r="S684" s="23"/>
      <c r="T684" s="27"/>
      <c r="U684" s="29"/>
      <c r="V684" s="29"/>
      <c r="W684" s="27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>
        <v>45.3</v>
      </c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>
        <v>40.4</v>
      </c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</row>
    <row r="685" spans="1:185" s="30" customFormat="1" ht="15.75" customHeight="1" x14ac:dyDescent="0.2">
      <c r="A685" s="25" t="s">
        <v>1723</v>
      </c>
      <c r="B685" s="41" t="s">
        <v>2854</v>
      </c>
      <c r="C685" s="26" t="s">
        <v>105</v>
      </c>
      <c r="D685" s="24" t="s">
        <v>2877</v>
      </c>
      <c r="E685" s="24" t="s">
        <v>2878</v>
      </c>
      <c r="F685" s="31"/>
      <c r="G685" s="24"/>
      <c r="H685" s="24"/>
      <c r="I685" s="25"/>
      <c r="J685" s="24"/>
      <c r="K685" s="24"/>
      <c r="L685" s="27"/>
      <c r="M685" s="28"/>
      <c r="N685" s="28"/>
      <c r="O685" s="27"/>
      <c r="P685" s="27"/>
      <c r="Q685" s="33">
        <f t="shared" si="49"/>
        <v>85.45</v>
      </c>
      <c r="R685" s="34">
        <f t="shared" si="50"/>
        <v>21</v>
      </c>
      <c r="S685" s="23"/>
      <c r="T685" s="27"/>
      <c r="U685" s="29"/>
      <c r="V685" s="29"/>
      <c r="W685" s="27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>
        <v>45.45</v>
      </c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>
        <v>40</v>
      </c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</row>
    <row r="686" spans="1:185" s="30" customFormat="1" ht="15.75" customHeight="1" x14ac:dyDescent="0.2">
      <c r="A686" s="25" t="s">
        <v>1723</v>
      </c>
      <c r="B686" s="41" t="s">
        <v>2854</v>
      </c>
      <c r="C686" s="26" t="s">
        <v>105</v>
      </c>
      <c r="D686" s="24" t="s">
        <v>2879</v>
      </c>
      <c r="E686" s="24" t="s">
        <v>2880</v>
      </c>
      <c r="F686" s="31"/>
      <c r="G686" s="24" t="s">
        <v>2881</v>
      </c>
      <c r="H686" s="24" t="s">
        <v>1074</v>
      </c>
      <c r="I686" s="25">
        <v>3</v>
      </c>
      <c r="J686" s="24" t="s">
        <v>2845</v>
      </c>
      <c r="K686" s="24" t="s">
        <v>2882</v>
      </c>
      <c r="L686" s="27">
        <v>999853599</v>
      </c>
      <c r="M686" s="28" t="s">
        <v>112</v>
      </c>
      <c r="N686" s="28"/>
      <c r="O686" s="27"/>
      <c r="P686" s="27"/>
      <c r="Q686" s="33">
        <f t="shared" si="49"/>
        <v>79.790000000000006</v>
      </c>
      <c r="R686" s="34">
        <f t="shared" si="50"/>
        <v>22</v>
      </c>
      <c r="S686" s="23"/>
      <c r="T686" s="27"/>
      <c r="U686" s="29"/>
      <c r="V686" s="29"/>
      <c r="W686" s="27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>
        <v>45.45</v>
      </c>
      <c r="BI686" s="29"/>
      <c r="BJ686" s="29"/>
      <c r="BK686" s="29"/>
      <c r="BL686" s="29"/>
      <c r="BM686" s="29"/>
      <c r="BN686" s="29"/>
      <c r="BO686" s="29"/>
      <c r="BP686" s="29"/>
      <c r="BQ686" s="29">
        <v>34.340000000000003</v>
      </c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</row>
    <row r="687" spans="1:185" s="30" customFormat="1" ht="15.75" customHeight="1" x14ac:dyDescent="0.2">
      <c r="A687" s="25" t="s">
        <v>1723</v>
      </c>
      <c r="B687" s="41" t="s">
        <v>2854</v>
      </c>
      <c r="C687" s="26" t="s">
        <v>105</v>
      </c>
      <c r="D687" s="24" t="s">
        <v>1727</v>
      </c>
      <c r="E687" s="24" t="s">
        <v>2883</v>
      </c>
      <c r="F687" s="31"/>
      <c r="G687" s="24" t="s">
        <v>2884</v>
      </c>
      <c r="H687" s="24" t="s">
        <v>116</v>
      </c>
      <c r="I687" s="25">
        <v>2</v>
      </c>
      <c r="J687" s="24" t="s">
        <v>338</v>
      </c>
      <c r="K687" s="24" t="s">
        <v>339</v>
      </c>
      <c r="L687" s="27">
        <v>999889810</v>
      </c>
      <c r="M687" s="28" t="s">
        <v>112</v>
      </c>
      <c r="N687" s="28" t="b">
        <v>1</v>
      </c>
      <c r="O687" s="27"/>
      <c r="P687" s="27"/>
      <c r="Q687" s="33">
        <f t="shared" si="49"/>
        <v>77.699999999999989</v>
      </c>
      <c r="R687" s="34">
        <f t="shared" si="50"/>
        <v>23</v>
      </c>
      <c r="S687" s="23"/>
      <c r="T687" s="27">
        <v>45.3</v>
      </c>
      <c r="U687" s="29"/>
      <c r="V687" s="29"/>
      <c r="W687" s="27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>
        <v>32.4</v>
      </c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</row>
    <row r="688" spans="1:185" s="30" customFormat="1" ht="15.75" customHeight="1" x14ac:dyDescent="0.2">
      <c r="A688" s="25" t="s">
        <v>1723</v>
      </c>
      <c r="B688" s="41" t="s">
        <v>2854</v>
      </c>
      <c r="C688" s="26" t="s">
        <v>105</v>
      </c>
      <c r="D688" s="24" t="s">
        <v>2885</v>
      </c>
      <c r="E688" s="24" t="s">
        <v>1456</v>
      </c>
      <c r="F688" s="31"/>
      <c r="G688" s="24" t="s">
        <v>150</v>
      </c>
      <c r="H688" s="24" t="s">
        <v>122</v>
      </c>
      <c r="I688" s="25">
        <v>4</v>
      </c>
      <c r="J688" s="24" t="s">
        <v>479</v>
      </c>
      <c r="K688" s="24" t="s">
        <v>480</v>
      </c>
      <c r="L688" s="27">
        <v>999051433</v>
      </c>
      <c r="M688" s="28" t="s">
        <v>112</v>
      </c>
      <c r="N688" s="28"/>
      <c r="O688" s="27"/>
      <c r="P688" s="27"/>
      <c r="Q688" s="33">
        <f t="shared" si="49"/>
        <v>77.099999999999994</v>
      </c>
      <c r="R688" s="34">
        <f t="shared" si="50"/>
        <v>24</v>
      </c>
      <c r="S688" s="23"/>
      <c r="T688" s="27">
        <v>31.8</v>
      </c>
      <c r="U688" s="29"/>
      <c r="V688" s="29"/>
      <c r="W688" s="27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>
        <v>45.3</v>
      </c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</row>
    <row r="689" spans="1:185" s="30" customFormat="1" ht="15.75" customHeight="1" x14ac:dyDescent="0.2">
      <c r="A689" s="25" t="s">
        <v>1723</v>
      </c>
      <c r="B689" s="41" t="s">
        <v>2854</v>
      </c>
      <c r="C689" s="26" t="s">
        <v>105</v>
      </c>
      <c r="D689" s="24" t="s">
        <v>2890</v>
      </c>
      <c r="E689" s="24" t="s">
        <v>2891</v>
      </c>
      <c r="F689" s="31"/>
      <c r="G689" s="24"/>
      <c r="H689" s="24"/>
      <c r="I689" s="25"/>
      <c r="J689" s="24"/>
      <c r="K689" s="24"/>
      <c r="L689" s="27"/>
      <c r="M689" s="28"/>
      <c r="N689" s="28"/>
      <c r="O689" s="27"/>
      <c r="P689" s="27"/>
      <c r="Q689" s="33">
        <f t="shared" si="49"/>
        <v>70.09</v>
      </c>
      <c r="R689" s="34">
        <f t="shared" si="50"/>
        <v>25</v>
      </c>
      <c r="S689" s="23"/>
      <c r="T689" s="27"/>
      <c r="U689" s="29"/>
      <c r="V689" s="29"/>
      <c r="W689" s="27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>
        <v>34.340000000000003</v>
      </c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>
        <v>35.75</v>
      </c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</row>
    <row r="690" spans="1:185" s="30" customFormat="1" ht="15.75" customHeight="1" x14ac:dyDescent="0.2">
      <c r="A690" s="25" t="s">
        <v>1723</v>
      </c>
      <c r="B690" s="41" t="s">
        <v>2854</v>
      </c>
      <c r="C690" s="26" t="s">
        <v>105</v>
      </c>
      <c r="D690" s="24" t="s">
        <v>2233</v>
      </c>
      <c r="E690" s="24" t="s">
        <v>2892</v>
      </c>
      <c r="F690" s="31"/>
      <c r="G690" s="24"/>
      <c r="H690" s="24"/>
      <c r="I690" s="25"/>
      <c r="J690" s="24"/>
      <c r="K690" s="24"/>
      <c r="L690" s="27"/>
      <c r="M690" s="28"/>
      <c r="N690" s="28"/>
      <c r="O690" s="27"/>
      <c r="P690" s="27"/>
      <c r="Q690" s="33">
        <f t="shared" si="49"/>
        <v>66.84</v>
      </c>
      <c r="R690" s="34">
        <f t="shared" si="50"/>
        <v>26</v>
      </c>
      <c r="S690" s="23"/>
      <c r="T690" s="27"/>
      <c r="U690" s="29"/>
      <c r="V690" s="29"/>
      <c r="W690" s="27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>
        <v>60.6</v>
      </c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>
        <v>6.24</v>
      </c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</row>
    <row r="691" spans="1:185" s="30" customFormat="1" ht="15.75" customHeight="1" x14ac:dyDescent="0.2">
      <c r="A691" s="25" t="s">
        <v>1723</v>
      </c>
      <c r="B691" s="41" t="s">
        <v>2854</v>
      </c>
      <c r="C691" s="26" t="s">
        <v>105</v>
      </c>
      <c r="D691" s="24" t="s">
        <v>2893</v>
      </c>
      <c r="E691" s="24" t="s">
        <v>2894</v>
      </c>
      <c r="F691" s="31">
        <v>37232</v>
      </c>
      <c r="G691" s="24" t="s">
        <v>1127</v>
      </c>
      <c r="H691" s="24" t="s">
        <v>382</v>
      </c>
      <c r="I691" s="25">
        <v>3</v>
      </c>
      <c r="J691" s="24" t="s">
        <v>383</v>
      </c>
      <c r="K691" s="24" t="s">
        <v>384</v>
      </c>
      <c r="L691" s="27">
        <v>999844606</v>
      </c>
      <c r="M691" s="28" t="s">
        <v>112</v>
      </c>
      <c r="N691" s="28"/>
      <c r="O691" s="27"/>
      <c r="P691" s="27"/>
      <c r="Q691" s="33">
        <f t="shared" si="49"/>
        <v>66.14</v>
      </c>
      <c r="R691" s="34">
        <f t="shared" si="50"/>
        <v>27</v>
      </c>
      <c r="S691" s="23"/>
      <c r="T691" s="27"/>
      <c r="U691" s="29"/>
      <c r="V691" s="29"/>
      <c r="W691" s="27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>
        <v>31.8</v>
      </c>
      <c r="BL691" s="29"/>
      <c r="BM691" s="29"/>
      <c r="BN691" s="29"/>
      <c r="BO691" s="29"/>
      <c r="BP691" s="29"/>
      <c r="BQ691" s="29">
        <v>34.340000000000003</v>
      </c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</row>
    <row r="692" spans="1:185" s="30" customFormat="1" ht="15.75" customHeight="1" x14ac:dyDescent="0.2">
      <c r="A692" s="25" t="s">
        <v>1723</v>
      </c>
      <c r="B692" s="41" t="s">
        <v>2854</v>
      </c>
      <c r="C692" s="26" t="s">
        <v>105</v>
      </c>
      <c r="D692" s="24" t="s">
        <v>1827</v>
      </c>
      <c r="E692" s="24" t="s">
        <v>2914</v>
      </c>
      <c r="F692" s="31"/>
      <c r="G692" s="24"/>
      <c r="H692" s="24"/>
      <c r="I692" s="25"/>
      <c r="J692" s="24"/>
      <c r="K692" s="24"/>
      <c r="L692" s="27"/>
      <c r="M692" s="28"/>
      <c r="N692" s="28"/>
      <c r="O692" s="27"/>
      <c r="P692" s="27"/>
      <c r="Q692" s="33">
        <f t="shared" si="49"/>
        <v>64.64</v>
      </c>
      <c r="R692" s="34">
        <f t="shared" si="50"/>
        <v>28</v>
      </c>
      <c r="S692" s="23"/>
      <c r="T692" s="27"/>
      <c r="U692" s="29"/>
      <c r="V692" s="29"/>
      <c r="W692" s="27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>
        <v>34.340000000000003</v>
      </c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>
        <v>30.3</v>
      </c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</row>
    <row r="693" spans="1:185" s="30" customFormat="1" ht="15.75" customHeight="1" x14ac:dyDescent="0.2">
      <c r="A693" s="25" t="s">
        <v>1723</v>
      </c>
      <c r="B693" s="41" t="s">
        <v>2854</v>
      </c>
      <c r="C693" s="26" t="s">
        <v>105</v>
      </c>
      <c r="D693" s="24" t="s">
        <v>2462</v>
      </c>
      <c r="E693" s="24" t="s">
        <v>2104</v>
      </c>
      <c r="F693" s="31"/>
      <c r="G693" s="24" t="s">
        <v>2105</v>
      </c>
      <c r="H693" s="24" t="s">
        <v>116</v>
      </c>
      <c r="I693" s="25">
        <v>2</v>
      </c>
      <c r="J693" s="24" t="s">
        <v>589</v>
      </c>
      <c r="K693" s="24" t="s">
        <v>2106</v>
      </c>
      <c r="L693" s="27">
        <v>999712415</v>
      </c>
      <c r="M693" s="28" t="s">
        <v>112</v>
      </c>
      <c r="N693" s="28"/>
      <c r="O693" s="27"/>
      <c r="P693" s="27"/>
      <c r="Q693" s="33">
        <f t="shared" si="49"/>
        <v>62.4</v>
      </c>
      <c r="R693" s="34">
        <f t="shared" si="50"/>
        <v>29</v>
      </c>
      <c r="S693" s="23"/>
      <c r="T693" s="27"/>
      <c r="U693" s="29"/>
      <c r="V693" s="29"/>
      <c r="W693" s="27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>
        <v>62.4</v>
      </c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</row>
    <row r="694" spans="1:185" s="30" customFormat="1" ht="15.75" customHeight="1" x14ac:dyDescent="0.2">
      <c r="A694" s="25" t="s">
        <v>1723</v>
      </c>
      <c r="B694" s="41" t="s">
        <v>2854</v>
      </c>
      <c r="C694" s="26" t="s">
        <v>105</v>
      </c>
      <c r="D694" s="24" t="s">
        <v>2140</v>
      </c>
      <c r="E694" s="24" t="s">
        <v>984</v>
      </c>
      <c r="F694" s="31">
        <v>37483</v>
      </c>
      <c r="G694" s="24" t="s">
        <v>985</v>
      </c>
      <c r="H694" s="24" t="s">
        <v>351</v>
      </c>
      <c r="I694" s="25">
        <v>2</v>
      </c>
      <c r="J694" s="24" t="s">
        <v>618</v>
      </c>
      <c r="K694" s="24" t="s">
        <v>619</v>
      </c>
      <c r="L694" s="27">
        <v>999862246</v>
      </c>
      <c r="M694" s="28" t="s">
        <v>112</v>
      </c>
      <c r="N694" s="28"/>
      <c r="O694" s="27"/>
      <c r="P694" s="27"/>
      <c r="Q694" s="33">
        <f>21 + SUM(AO694:EE694)</f>
        <v>61.4</v>
      </c>
      <c r="R694" s="34">
        <f t="shared" si="50"/>
        <v>30</v>
      </c>
      <c r="S694" s="23"/>
      <c r="T694" s="27"/>
      <c r="U694" s="29"/>
      <c r="V694" s="29"/>
      <c r="W694" s="27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>
        <v>40.4</v>
      </c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</row>
    <row r="695" spans="1:185" s="30" customFormat="1" ht="15.75" customHeight="1" x14ac:dyDescent="0.2">
      <c r="A695" s="25" t="s">
        <v>1723</v>
      </c>
      <c r="B695" s="41" t="s">
        <v>2854</v>
      </c>
      <c r="C695" s="26" t="s">
        <v>105</v>
      </c>
      <c r="D695" s="24" t="s">
        <v>2896</v>
      </c>
      <c r="E695" s="24" t="s">
        <v>1449</v>
      </c>
      <c r="F695" s="31"/>
      <c r="G695" s="24" t="s">
        <v>2897</v>
      </c>
      <c r="H695" s="24" t="s">
        <v>258</v>
      </c>
      <c r="I695" s="25">
        <v>5</v>
      </c>
      <c r="J695" s="24" t="s">
        <v>1962</v>
      </c>
      <c r="K695" s="24" t="s">
        <v>2898</v>
      </c>
      <c r="L695" s="27">
        <v>999835927</v>
      </c>
      <c r="M695" s="28" t="s">
        <v>112</v>
      </c>
      <c r="N695" s="28"/>
      <c r="O695" s="27"/>
      <c r="P695" s="27"/>
      <c r="Q695" s="33">
        <f t="shared" ref="Q695:Q726" si="51">SUM(T695:EE695)</f>
        <v>60.6</v>
      </c>
      <c r="R695" s="34">
        <f t="shared" si="50"/>
        <v>31</v>
      </c>
      <c r="S695" s="23"/>
      <c r="T695" s="27"/>
      <c r="U695" s="29"/>
      <c r="V695" s="29"/>
      <c r="W695" s="27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>
        <v>60.6</v>
      </c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</row>
    <row r="696" spans="1:185" s="30" customFormat="1" ht="15.75" customHeight="1" x14ac:dyDescent="0.2">
      <c r="A696" s="25" t="s">
        <v>1723</v>
      </c>
      <c r="B696" s="41" t="s">
        <v>2854</v>
      </c>
      <c r="C696" s="26" t="s">
        <v>105</v>
      </c>
      <c r="D696" s="24" t="s">
        <v>2330</v>
      </c>
      <c r="E696" s="24" t="s">
        <v>3722</v>
      </c>
      <c r="F696" s="31"/>
      <c r="G696" s="24"/>
      <c r="H696" s="24"/>
      <c r="I696" s="25"/>
      <c r="J696" s="24"/>
      <c r="K696" s="24"/>
      <c r="L696" s="27"/>
      <c r="M696" s="28"/>
      <c r="N696" s="28"/>
      <c r="O696" s="27"/>
      <c r="P696" s="27"/>
      <c r="Q696" s="33">
        <f t="shared" si="51"/>
        <v>60.6</v>
      </c>
      <c r="R696" s="34">
        <f t="shared" si="50"/>
        <v>31</v>
      </c>
      <c r="S696" s="23"/>
      <c r="T696" s="27"/>
      <c r="U696" s="29"/>
      <c r="V696" s="29"/>
      <c r="W696" s="27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>
        <v>60.6</v>
      </c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</row>
    <row r="697" spans="1:185" s="30" customFormat="1" ht="15.75" customHeight="1" x14ac:dyDescent="0.2">
      <c r="A697" s="25" t="s">
        <v>1723</v>
      </c>
      <c r="B697" s="41" t="s">
        <v>2854</v>
      </c>
      <c r="C697" s="26" t="s">
        <v>105</v>
      </c>
      <c r="D697" s="24" t="s">
        <v>2823</v>
      </c>
      <c r="E697" s="24" t="s">
        <v>2824</v>
      </c>
      <c r="F697" s="31"/>
      <c r="G697" s="24" t="s">
        <v>2825</v>
      </c>
      <c r="H697" s="24" t="s">
        <v>1419</v>
      </c>
      <c r="I697" s="25">
        <v>5</v>
      </c>
      <c r="J697" s="24" t="s">
        <v>1420</v>
      </c>
      <c r="K697" s="24" t="s">
        <v>2826</v>
      </c>
      <c r="L697" s="27">
        <v>999873955</v>
      </c>
      <c r="M697" s="28" t="s">
        <v>112</v>
      </c>
      <c r="N697" s="28"/>
      <c r="O697" s="27"/>
      <c r="P697" s="27"/>
      <c r="Q697" s="33">
        <f t="shared" si="51"/>
        <v>60.6</v>
      </c>
      <c r="R697" s="34">
        <f>RANK(Q697,$Q$455:$Q$661)</f>
        <v>32</v>
      </c>
      <c r="S697" s="23"/>
      <c r="T697" s="27"/>
      <c r="U697" s="29"/>
      <c r="V697" s="29"/>
      <c r="W697" s="27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>
        <v>60.6</v>
      </c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</row>
    <row r="698" spans="1:185" s="30" customFormat="1" ht="15.75" customHeight="1" x14ac:dyDescent="0.2">
      <c r="A698" s="25" t="s">
        <v>1723</v>
      </c>
      <c r="B698" s="41" t="s">
        <v>2854</v>
      </c>
      <c r="C698" s="26" t="s">
        <v>105</v>
      </c>
      <c r="D698" s="24" t="s">
        <v>3727</v>
      </c>
      <c r="E698" s="24" t="s">
        <v>3728</v>
      </c>
      <c r="F698" s="31"/>
      <c r="G698" s="24"/>
      <c r="H698" s="24"/>
      <c r="I698" s="25"/>
      <c r="J698" s="24"/>
      <c r="K698" s="24"/>
      <c r="L698" s="27"/>
      <c r="M698" s="28"/>
      <c r="N698" s="28"/>
      <c r="O698" s="27"/>
      <c r="P698" s="27"/>
      <c r="Q698" s="33">
        <f t="shared" si="51"/>
        <v>60.59</v>
      </c>
      <c r="R698" s="34">
        <f t="shared" ref="R698:R729" si="52">RANK(Q698,$Q$665:$Q$849)</f>
        <v>34</v>
      </c>
      <c r="S698" s="23"/>
      <c r="T698" s="27"/>
      <c r="U698" s="29"/>
      <c r="V698" s="29"/>
      <c r="W698" s="27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>
        <v>34.340000000000003</v>
      </c>
      <c r="CZ698" s="29"/>
      <c r="DA698" s="29"/>
      <c r="DB698" s="29">
        <v>26.25</v>
      </c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</row>
    <row r="699" spans="1:185" s="30" customFormat="1" ht="15.75" customHeight="1" x14ac:dyDescent="0.2">
      <c r="A699" s="25" t="s">
        <v>1723</v>
      </c>
      <c r="B699" s="41" t="s">
        <v>2854</v>
      </c>
      <c r="C699" s="26" t="s">
        <v>105</v>
      </c>
      <c r="D699" s="24" t="s">
        <v>1821</v>
      </c>
      <c r="E699" s="24" t="s">
        <v>2988</v>
      </c>
      <c r="F699" s="31"/>
      <c r="G699" s="24"/>
      <c r="H699" s="24"/>
      <c r="I699" s="25"/>
      <c r="J699" s="24"/>
      <c r="K699" s="24"/>
      <c r="L699" s="27"/>
      <c r="M699" s="28"/>
      <c r="N699" s="28"/>
      <c r="O699" s="27"/>
      <c r="P699" s="27"/>
      <c r="Q699" s="33">
        <f t="shared" si="51"/>
        <v>60</v>
      </c>
      <c r="R699" s="34">
        <f t="shared" si="52"/>
        <v>35</v>
      </c>
      <c r="S699" s="23"/>
      <c r="T699" s="27"/>
      <c r="U699" s="29"/>
      <c r="V699" s="29"/>
      <c r="W699" s="27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>
        <v>60</v>
      </c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</row>
    <row r="700" spans="1:185" s="30" customFormat="1" ht="15.75" customHeight="1" x14ac:dyDescent="0.2">
      <c r="A700" s="25" t="s">
        <v>1723</v>
      </c>
      <c r="B700" s="41" t="s">
        <v>2854</v>
      </c>
      <c r="C700" s="26" t="s">
        <v>105</v>
      </c>
      <c r="D700" s="24" t="s">
        <v>2899</v>
      </c>
      <c r="E700" s="24" t="s">
        <v>2900</v>
      </c>
      <c r="F700" s="31"/>
      <c r="G700" s="24"/>
      <c r="H700" s="24"/>
      <c r="I700" s="25"/>
      <c r="J700" s="24"/>
      <c r="K700" s="24"/>
      <c r="L700" s="27"/>
      <c r="M700" s="28"/>
      <c r="N700" s="28"/>
      <c r="O700" s="27"/>
      <c r="P700" s="27"/>
      <c r="Q700" s="33">
        <f t="shared" si="51"/>
        <v>60</v>
      </c>
      <c r="R700" s="34">
        <f t="shared" si="52"/>
        <v>35</v>
      </c>
      <c r="S700" s="23"/>
      <c r="T700" s="27"/>
      <c r="U700" s="29"/>
      <c r="V700" s="29"/>
      <c r="W700" s="27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>
        <v>60</v>
      </c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</row>
    <row r="701" spans="1:185" s="30" customFormat="1" ht="15.75" customHeight="1" x14ac:dyDescent="0.2">
      <c r="A701" s="25" t="s">
        <v>1723</v>
      </c>
      <c r="B701" s="41" t="s">
        <v>2854</v>
      </c>
      <c r="C701" s="26" t="s">
        <v>105</v>
      </c>
      <c r="D701" s="24" t="s">
        <v>1795</v>
      </c>
      <c r="E701" s="24" t="s">
        <v>3049</v>
      </c>
      <c r="F701" s="31"/>
      <c r="G701" s="24" t="s">
        <v>3050</v>
      </c>
      <c r="H701" s="24" t="s">
        <v>1459</v>
      </c>
      <c r="I701" s="25">
        <v>1</v>
      </c>
      <c r="J701" s="24" t="s">
        <v>3051</v>
      </c>
      <c r="K701" s="24" t="s">
        <v>3052</v>
      </c>
      <c r="L701" s="27">
        <v>999705293</v>
      </c>
      <c r="M701" s="28" t="s">
        <v>112</v>
      </c>
      <c r="N701" s="28"/>
      <c r="O701" s="27"/>
      <c r="P701" s="27"/>
      <c r="Q701" s="33">
        <f t="shared" si="51"/>
        <v>60</v>
      </c>
      <c r="R701" s="34">
        <f t="shared" si="52"/>
        <v>35</v>
      </c>
      <c r="S701" s="23"/>
      <c r="T701" s="27"/>
      <c r="U701" s="29"/>
      <c r="V701" s="29"/>
      <c r="W701" s="27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>
        <v>60</v>
      </c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</row>
    <row r="702" spans="1:185" s="30" customFormat="1" ht="15.75" customHeight="1" x14ac:dyDescent="0.2">
      <c r="A702" s="25" t="s">
        <v>1723</v>
      </c>
      <c r="B702" s="41" t="s">
        <v>2854</v>
      </c>
      <c r="C702" s="26" t="s">
        <v>105</v>
      </c>
      <c r="D702" s="62" t="s">
        <v>1998</v>
      </c>
      <c r="E702" s="62" t="s">
        <v>3770</v>
      </c>
      <c r="F702" s="31"/>
      <c r="G702" s="24"/>
      <c r="H702" s="24"/>
      <c r="I702" s="25"/>
      <c r="J702" s="24"/>
      <c r="K702" s="24"/>
      <c r="L702" s="27"/>
      <c r="M702" s="28"/>
      <c r="N702" s="28"/>
      <c r="O702" s="27"/>
      <c r="P702" s="27"/>
      <c r="Q702" s="33">
        <f t="shared" si="51"/>
        <v>60</v>
      </c>
      <c r="R702" s="34">
        <f t="shared" si="52"/>
        <v>35</v>
      </c>
      <c r="S702" s="23"/>
      <c r="T702" s="27"/>
      <c r="U702" s="29"/>
      <c r="V702" s="29"/>
      <c r="W702" s="27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>
        <v>60</v>
      </c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</row>
    <row r="703" spans="1:185" s="30" customFormat="1" ht="15.75" customHeight="1" x14ac:dyDescent="0.2">
      <c r="A703" s="25" t="s">
        <v>1723</v>
      </c>
      <c r="B703" s="41" t="s">
        <v>2854</v>
      </c>
      <c r="C703" s="26" t="s">
        <v>105</v>
      </c>
      <c r="D703" s="24" t="s">
        <v>1903</v>
      </c>
      <c r="E703" s="24" t="s">
        <v>2289</v>
      </c>
      <c r="F703" s="31"/>
      <c r="G703" s="24" t="s">
        <v>2290</v>
      </c>
      <c r="H703" s="24" t="s">
        <v>606</v>
      </c>
      <c r="I703" s="25">
        <v>7</v>
      </c>
      <c r="J703" s="24" t="s">
        <v>1338</v>
      </c>
      <c r="K703" s="24" t="s">
        <v>1339</v>
      </c>
      <c r="L703" s="27">
        <v>999872533</v>
      </c>
      <c r="M703" s="28" t="s">
        <v>112</v>
      </c>
      <c r="N703" s="28"/>
      <c r="O703" s="27"/>
      <c r="P703" s="27"/>
      <c r="Q703" s="33">
        <f t="shared" si="51"/>
        <v>60</v>
      </c>
      <c r="R703" s="34">
        <f t="shared" si="52"/>
        <v>35</v>
      </c>
      <c r="S703" s="23"/>
      <c r="T703" s="27"/>
      <c r="U703" s="29"/>
      <c r="V703" s="29"/>
      <c r="W703" s="27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>
        <v>60</v>
      </c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</row>
    <row r="704" spans="1:185" s="30" customFormat="1" ht="15.75" customHeight="1" x14ac:dyDescent="0.2">
      <c r="A704" s="25" t="s">
        <v>1723</v>
      </c>
      <c r="B704" s="41" t="s">
        <v>2854</v>
      </c>
      <c r="C704" s="26" t="s">
        <v>105</v>
      </c>
      <c r="D704" s="24" t="s">
        <v>3107</v>
      </c>
      <c r="E704" s="24" t="s">
        <v>3108</v>
      </c>
      <c r="F704" s="31"/>
      <c r="G704" s="24" t="s">
        <v>3109</v>
      </c>
      <c r="H704" s="24" t="s">
        <v>988</v>
      </c>
      <c r="I704" s="25">
        <v>8</v>
      </c>
      <c r="J704" s="24" t="s">
        <v>1770</v>
      </c>
      <c r="K704" s="24"/>
      <c r="L704" s="27">
        <v>999896101</v>
      </c>
      <c r="M704" s="28" t="s">
        <v>112</v>
      </c>
      <c r="N704" s="28"/>
      <c r="O704" s="27"/>
      <c r="P704" s="27"/>
      <c r="Q704" s="33">
        <f t="shared" si="51"/>
        <v>60</v>
      </c>
      <c r="R704" s="34">
        <f t="shared" si="52"/>
        <v>35</v>
      </c>
      <c r="S704" s="23"/>
      <c r="T704" s="27"/>
      <c r="U704" s="29"/>
      <c r="V704" s="29"/>
      <c r="W704" s="27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>
        <v>60</v>
      </c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</row>
    <row r="705" spans="1:185" s="30" customFormat="1" ht="15.75" customHeight="1" x14ac:dyDescent="0.2">
      <c r="A705" s="25" t="s">
        <v>1723</v>
      </c>
      <c r="B705" s="41" t="s">
        <v>2854</v>
      </c>
      <c r="C705" s="26" t="s">
        <v>105</v>
      </c>
      <c r="D705" s="24" t="s">
        <v>1842</v>
      </c>
      <c r="E705" s="24" t="s">
        <v>523</v>
      </c>
      <c r="F705" s="31"/>
      <c r="G705" s="24" t="s">
        <v>3086</v>
      </c>
      <c r="H705" s="24" t="s">
        <v>122</v>
      </c>
      <c r="I705" s="25">
        <v>4</v>
      </c>
      <c r="J705" s="24" t="s">
        <v>1389</v>
      </c>
      <c r="K705" s="24" t="s">
        <v>3087</v>
      </c>
      <c r="L705" s="27">
        <v>999876935</v>
      </c>
      <c r="M705" s="28" t="s">
        <v>112</v>
      </c>
      <c r="N705" s="28"/>
      <c r="O705" s="27"/>
      <c r="P705" s="27"/>
      <c r="Q705" s="33">
        <f t="shared" si="51"/>
        <v>58.8</v>
      </c>
      <c r="R705" s="34">
        <f t="shared" si="52"/>
        <v>41</v>
      </c>
      <c r="S705" s="23"/>
      <c r="T705" s="27"/>
      <c r="U705" s="29"/>
      <c r="V705" s="29"/>
      <c r="W705" s="27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>
        <v>58.8</v>
      </c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</row>
    <row r="706" spans="1:185" s="30" customFormat="1" ht="15.75" customHeight="1" x14ac:dyDescent="0.2">
      <c r="A706" s="25" t="s">
        <v>1723</v>
      </c>
      <c r="B706" s="41" t="s">
        <v>2854</v>
      </c>
      <c r="C706" s="26" t="s">
        <v>105</v>
      </c>
      <c r="D706" s="24" t="s">
        <v>2823</v>
      </c>
      <c r="E706" s="24" t="s">
        <v>2612</v>
      </c>
      <c r="F706" s="31"/>
      <c r="G706" s="24"/>
      <c r="H706" s="24"/>
      <c r="I706" s="25"/>
      <c r="J706" s="24"/>
      <c r="K706" s="24"/>
      <c r="L706" s="27"/>
      <c r="M706" s="28"/>
      <c r="N706" s="28"/>
      <c r="O706" s="27"/>
      <c r="P706" s="27"/>
      <c r="Q706" s="33">
        <f t="shared" si="51"/>
        <v>58.8</v>
      </c>
      <c r="R706" s="34">
        <f t="shared" si="52"/>
        <v>41</v>
      </c>
      <c r="S706" s="23"/>
      <c r="T706" s="27"/>
      <c r="U706" s="29"/>
      <c r="V706" s="29"/>
      <c r="W706" s="27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>
        <v>58.8</v>
      </c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</row>
    <row r="707" spans="1:185" s="30" customFormat="1" ht="15.75" customHeight="1" x14ac:dyDescent="0.2">
      <c r="A707" s="25" t="s">
        <v>1723</v>
      </c>
      <c r="B707" s="41" t="s">
        <v>2854</v>
      </c>
      <c r="C707" s="26" t="s">
        <v>105</v>
      </c>
      <c r="D707" s="24" t="s">
        <v>1513</v>
      </c>
      <c r="E707" s="24" t="s">
        <v>2901</v>
      </c>
      <c r="F707" s="31">
        <v>37156</v>
      </c>
      <c r="G707" s="24" t="s">
        <v>586</v>
      </c>
      <c r="H707" s="24" t="s">
        <v>116</v>
      </c>
      <c r="I707" s="25">
        <v>2</v>
      </c>
      <c r="J707" s="24" t="s">
        <v>2441</v>
      </c>
      <c r="K707" s="24" t="s">
        <v>2442</v>
      </c>
      <c r="L707" s="27">
        <v>999857816</v>
      </c>
      <c r="M707" s="28" t="s">
        <v>112</v>
      </c>
      <c r="N707" s="28"/>
      <c r="O707" s="27"/>
      <c r="P707" s="27"/>
      <c r="Q707" s="33">
        <f t="shared" si="51"/>
        <v>57.8</v>
      </c>
      <c r="R707" s="34">
        <f t="shared" si="52"/>
        <v>43</v>
      </c>
      <c r="S707" s="23"/>
      <c r="T707" s="27"/>
      <c r="U707" s="29"/>
      <c r="V707" s="29"/>
      <c r="W707" s="27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>
        <v>31.8</v>
      </c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>
        <v>26</v>
      </c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</row>
    <row r="708" spans="1:185" s="30" customFormat="1" ht="15.75" customHeight="1" x14ac:dyDescent="0.2">
      <c r="A708" s="25" t="s">
        <v>1723</v>
      </c>
      <c r="B708" s="41" t="s">
        <v>2854</v>
      </c>
      <c r="C708" s="26" t="s">
        <v>105</v>
      </c>
      <c r="D708" s="62" t="s">
        <v>3768</v>
      </c>
      <c r="E708" s="62" t="s">
        <v>3769</v>
      </c>
      <c r="F708" s="31"/>
      <c r="G708" s="24"/>
      <c r="H708" s="24"/>
      <c r="I708" s="25"/>
      <c r="J708" s="24"/>
      <c r="K708" s="24"/>
      <c r="L708" s="27"/>
      <c r="M708" s="28"/>
      <c r="N708" s="28"/>
      <c r="O708" s="27"/>
      <c r="P708" s="27"/>
      <c r="Q708" s="33">
        <f t="shared" si="51"/>
        <v>47.25</v>
      </c>
      <c r="R708" s="34">
        <f t="shared" si="52"/>
        <v>44</v>
      </c>
      <c r="S708" s="23"/>
      <c r="T708" s="27"/>
      <c r="U708" s="29"/>
      <c r="V708" s="29"/>
      <c r="W708" s="27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>
        <v>47.25</v>
      </c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</row>
    <row r="709" spans="1:185" s="30" customFormat="1" ht="15.75" customHeight="1" x14ac:dyDescent="0.2">
      <c r="A709" s="25" t="s">
        <v>1723</v>
      </c>
      <c r="B709" s="41" t="s">
        <v>2854</v>
      </c>
      <c r="C709" s="26" t="s">
        <v>105</v>
      </c>
      <c r="D709" s="62" t="s">
        <v>482</v>
      </c>
      <c r="E709" s="62" t="s">
        <v>3822</v>
      </c>
      <c r="F709" s="31"/>
      <c r="G709" s="24"/>
      <c r="H709" s="24"/>
      <c r="I709" s="25"/>
      <c r="J709" s="24"/>
      <c r="K709" s="24"/>
      <c r="L709" s="27"/>
      <c r="M709" s="28"/>
      <c r="N709" s="28"/>
      <c r="O709" s="27"/>
      <c r="P709" s="27"/>
      <c r="Q709" s="33">
        <f t="shared" si="51"/>
        <v>47.25</v>
      </c>
      <c r="R709" s="34">
        <f t="shared" si="52"/>
        <v>44</v>
      </c>
      <c r="S709" s="23"/>
      <c r="T709" s="27"/>
      <c r="U709" s="29"/>
      <c r="V709" s="29"/>
      <c r="W709" s="27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>
        <v>47.25</v>
      </c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</row>
    <row r="710" spans="1:185" s="30" customFormat="1" ht="15.75" customHeight="1" x14ac:dyDescent="0.2">
      <c r="A710" s="25" t="s">
        <v>1723</v>
      </c>
      <c r="B710" s="41" t="s">
        <v>2854</v>
      </c>
      <c r="C710" s="26" t="s">
        <v>105</v>
      </c>
      <c r="D710" s="24" t="s">
        <v>2103</v>
      </c>
      <c r="E710" s="24" t="s">
        <v>1457</v>
      </c>
      <c r="F710" s="31"/>
      <c r="G710" s="24"/>
      <c r="H710" s="24"/>
      <c r="I710" s="25"/>
      <c r="J710" s="24"/>
      <c r="K710" s="24"/>
      <c r="L710" s="27"/>
      <c r="M710" s="28"/>
      <c r="N710" s="28"/>
      <c r="O710" s="27"/>
      <c r="P710" s="27"/>
      <c r="Q710" s="33">
        <f t="shared" si="51"/>
        <v>47.25</v>
      </c>
      <c r="R710" s="34">
        <f t="shared" si="52"/>
        <v>44</v>
      </c>
      <c r="S710" s="23"/>
      <c r="T710" s="27"/>
      <c r="U710" s="29"/>
      <c r="V710" s="29"/>
      <c r="W710" s="27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>
        <v>47.25</v>
      </c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</row>
    <row r="711" spans="1:185" s="30" customFormat="1" ht="15.75" customHeight="1" x14ac:dyDescent="0.2">
      <c r="A711" s="25" t="s">
        <v>1723</v>
      </c>
      <c r="B711" s="41" t="s">
        <v>2854</v>
      </c>
      <c r="C711" s="26" t="s">
        <v>105</v>
      </c>
      <c r="D711" s="24" t="s">
        <v>2902</v>
      </c>
      <c r="E711" s="24" t="s">
        <v>2647</v>
      </c>
      <c r="F711" s="31"/>
      <c r="G711" s="24"/>
      <c r="H711" s="24"/>
      <c r="I711" s="25"/>
      <c r="J711" s="24"/>
      <c r="K711" s="24"/>
      <c r="L711" s="27"/>
      <c r="M711" s="28"/>
      <c r="N711" s="28"/>
      <c r="O711" s="27"/>
      <c r="P711" s="27"/>
      <c r="Q711" s="33">
        <f t="shared" si="51"/>
        <v>46.8</v>
      </c>
      <c r="R711" s="34">
        <f t="shared" si="52"/>
        <v>47</v>
      </c>
      <c r="S711" s="23"/>
      <c r="T711" s="27"/>
      <c r="U711" s="29"/>
      <c r="V711" s="29"/>
      <c r="W711" s="27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>
        <v>46.8</v>
      </c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</row>
    <row r="712" spans="1:185" s="30" customFormat="1" ht="15.75" customHeight="1" x14ac:dyDescent="0.2">
      <c r="A712" s="49" t="s">
        <v>1723</v>
      </c>
      <c r="B712" s="41" t="s">
        <v>2854</v>
      </c>
      <c r="C712" s="50" t="s">
        <v>105</v>
      </c>
      <c r="D712" s="24" t="s">
        <v>2475</v>
      </c>
      <c r="E712" s="24" t="s">
        <v>2903</v>
      </c>
      <c r="F712" s="31"/>
      <c r="G712" s="24"/>
      <c r="H712" s="24"/>
      <c r="I712" s="25"/>
      <c r="J712" s="24"/>
      <c r="K712" s="24"/>
      <c r="L712" s="27"/>
      <c r="M712" s="28"/>
      <c r="N712" s="28"/>
      <c r="O712" s="27"/>
      <c r="P712" s="27"/>
      <c r="Q712" s="33">
        <f t="shared" si="51"/>
        <v>45.45</v>
      </c>
      <c r="R712" s="34">
        <f t="shared" si="52"/>
        <v>48</v>
      </c>
      <c r="S712" s="23"/>
      <c r="T712" s="27"/>
      <c r="U712" s="29"/>
      <c r="V712" s="29"/>
      <c r="W712" s="27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>
        <v>45.45</v>
      </c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</row>
    <row r="713" spans="1:185" s="30" customFormat="1" ht="15.75" customHeight="1" x14ac:dyDescent="0.2">
      <c r="A713" s="25" t="s">
        <v>1723</v>
      </c>
      <c r="B713" s="41" t="s">
        <v>2854</v>
      </c>
      <c r="C713" s="26" t="s">
        <v>105</v>
      </c>
      <c r="D713" s="24" t="s">
        <v>2904</v>
      </c>
      <c r="E713" s="24" t="s">
        <v>1960</v>
      </c>
      <c r="F713" s="31"/>
      <c r="G713" s="24"/>
      <c r="H713" s="24"/>
      <c r="I713" s="25"/>
      <c r="J713" s="24"/>
      <c r="K713" s="24"/>
      <c r="L713" s="27"/>
      <c r="M713" s="28"/>
      <c r="N713" s="28"/>
      <c r="O713" s="27"/>
      <c r="P713" s="27"/>
      <c r="Q713" s="33">
        <f t="shared" si="51"/>
        <v>45.45</v>
      </c>
      <c r="R713" s="34">
        <f t="shared" si="52"/>
        <v>48</v>
      </c>
      <c r="S713" s="23"/>
      <c r="T713" s="27"/>
      <c r="U713" s="29"/>
      <c r="V713" s="29"/>
      <c r="W713" s="27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>
        <v>45.45</v>
      </c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</row>
    <row r="714" spans="1:185" s="30" customFormat="1" ht="15.75" customHeight="1" x14ac:dyDescent="0.2">
      <c r="A714" s="25" t="s">
        <v>1723</v>
      </c>
      <c r="B714" s="41" t="s">
        <v>2854</v>
      </c>
      <c r="C714" s="26" t="s">
        <v>105</v>
      </c>
      <c r="D714" s="24" t="s">
        <v>3723</v>
      </c>
      <c r="E714" s="24" t="s">
        <v>3724</v>
      </c>
      <c r="F714" s="31"/>
      <c r="G714" s="24"/>
      <c r="H714" s="24"/>
      <c r="I714" s="25"/>
      <c r="J714" s="24"/>
      <c r="K714" s="24"/>
      <c r="L714" s="27"/>
      <c r="M714" s="28"/>
      <c r="N714" s="28"/>
      <c r="O714" s="27"/>
      <c r="P714" s="27"/>
      <c r="Q714" s="33">
        <f t="shared" si="51"/>
        <v>45.45</v>
      </c>
      <c r="R714" s="34">
        <f t="shared" si="52"/>
        <v>48</v>
      </c>
      <c r="S714" s="23"/>
      <c r="T714" s="27"/>
      <c r="U714" s="29"/>
      <c r="V714" s="29"/>
      <c r="W714" s="27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>
        <v>45.45</v>
      </c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</row>
    <row r="715" spans="1:185" s="30" customFormat="1" ht="15.75" customHeight="1" x14ac:dyDescent="0.2">
      <c r="A715" s="25" t="s">
        <v>1723</v>
      </c>
      <c r="B715" s="41" t="s">
        <v>2854</v>
      </c>
      <c r="C715" s="26" t="s">
        <v>105</v>
      </c>
      <c r="D715" s="24" t="s">
        <v>2905</v>
      </c>
      <c r="E715" s="24" t="s">
        <v>2906</v>
      </c>
      <c r="F715" s="31">
        <v>37119</v>
      </c>
      <c r="G715" s="24" t="s">
        <v>2907</v>
      </c>
      <c r="H715" s="24" t="s">
        <v>291</v>
      </c>
      <c r="I715" s="25">
        <v>7</v>
      </c>
      <c r="J715" s="24" t="s">
        <v>2908</v>
      </c>
      <c r="K715" s="24" t="s">
        <v>2909</v>
      </c>
      <c r="L715" s="27">
        <v>999881894</v>
      </c>
      <c r="M715" s="28" t="s">
        <v>112</v>
      </c>
      <c r="N715" s="28"/>
      <c r="O715" s="27"/>
      <c r="P715" s="27"/>
      <c r="Q715" s="33">
        <f t="shared" si="51"/>
        <v>45.45</v>
      </c>
      <c r="R715" s="34">
        <f t="shared" si="52"/>
        <v>48</v>
      </c>
      <c r="S715" s="23"/>
      <c r="T715" s="27"/>
      <c r="U715" s="29"/>
      <c r="V715" s="29"/>
      <c r="W715" s="27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>
        <v>45.45</v>
      </c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</row>
    <row r="716" spans="1:185" s="30" customFormat="1" ht="15.75" customHeight="1" x14ac:dyDescent="0.2">
      <c r="A716" s="25" t="s">
        <v>1723</v>
      </c>
      <c r="B716" s="41" t="s">
        <v>2854</v>
      </c>
      <c r="C716" s="26" t="s">
        <v>105</v>
      </c>
      <c r="D716" s="24" t="s">
        <v>1791</v>
      </c>
      <c r="E716" s="24" t="s">
        <v>2234</v>
      </c>
      <c r="F716" s="31"/>
      <c r="G716" s="24" t="s">
        <v>2235</v>
      </c>
      <c r="H716" s="24" t="s">
        <v>606</v>
      </c>
      <c r="I716" s="25">
        <v>7</v>
      </c>
      <c r="J716" s="24" t="s">
        <v>1874</v>
      </c>
      <c r="K716" s="24" t="s">
        <v>1875</v>
      </c>
      <c r="L716" s="27">
        <v>999821080</v>
      </c>
      <c r="M716" s="28" t="s">
        <v>112</v>
      </c>
      <c r="N716" s="28" t="b">
        <v>1</v>
      </c>
      <c r="O716" s="27"/>
      <c r="P716" s="27"/>
      <c r="Q716" s="33">
        <f t="shared" si="51"/>
        <v>45.3</v>
      </c>
      <c r="R716" s="34">
        <f t="shared" si="52"/>
        <v>52</v>
      </c>
      <c r="S716" s="23"/>
      <c r="T716" s="27">
        <v>45.3</v>
      </c>
      <c r="U716" s="29"/>
      <c r="V716" s="29"/>
      <c r="W716" s="27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</row>
    <row r="717" spans="1:185" s="30" customFormat="1" ht="15.75" customHeight="1" x14ac:dyDescent="0.2">
      <c r="A717" s="25" t="s">
        <v>1723</v>
      </c>
      <c r="B717" s="41" t="s">
        <v>2854</v>
      </c>
      <c r="C717" s="26" t="s">
        <v>105</v>
      </c>
      <c r="D717" s="24" t="s">
        <v>3578</v>
      </c>
      <c r="E717" s="24" t="s">
        <v>3719</v>
      </c>
      <c r="F717" s="31"/>
      <c r="G717" s="24"/>
      <c r="H717" s="24"/>
      <c r="I717" s="25"/>
      <c r="J717" s="24"/>
      <c r="K717" s="24"/>
      <c r="L717" s="27"/>
      <c r="M717" s="28"/>
      <c r="N717" s="28"/>
      <c r="O717" s="27"/>
      <c r="P717" s="27"/>
      <c r="Q717" s="33">
        <f t="shared" si="51"/>
        <v>42</v>
      </c>
      <c r="R717" s="34">
        <f t="shared" si="52"/>
        <v>53</v>
      </c>
      <c r="S717" s="23"/>
      <c r="T717" s="27"/>
      <c r="U717" s="29"/>
      <c r="V717" s="29"/>
      <c r="W717" s="27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>
        <v>42</v>
      </c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</row>
    <row r="718" spans="1:185" s="30" customFormat="1" ht="15.75" customHeight="1" x14ac:dyDescent="0.2">
      <c r="A718" s="25" t="s">
        <v>1723</v>
      </c>
      <c r="B718" s="41" t="s">
        <v>2854</v>
      </c>
      <c r="C718" s="26" t="s">
        <v>105</v>
      </c>
      <c r="D718" s="15" t="s">
        <v>3746</v>
      </c>
      <c r="E718" s="15" t="s">
        <v>3747</v>
      </c>
      <c r="F718" s="31"/>
      <c r="G718" s="24"/>
      <c r="H718" s="24"/>
      <c r="I718" s="25"/>
      <c r="J718" s="24"/>
      <c r="K718" s="24"/>
      <c r="L718" s="27"/>
      <c r="M718" s="28"/>
      <c r="N718" s="28"/>
      <c r="O718" s="27"/>
      <c r="P718" s="27"/>
      <c r="Q718" s="33">
        <f t="shared" si="51"/>
        <v>42</v>
      </c>
      <c r="R718" s="34">
        <f t="shared" si="52"/>
        <v>53</v>
      </c>
      <c r="S718" s="23"/>
      <c r="T718" s="27"/>
      <c r="U718" s="29"/>
      <c r="V718" s="29"/>
      <c r="W718" s="27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>
        <v>42</v>
      </c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</row>
    <row r="719" spans="1:185" s="30" customFormat="1" ht="15.75" customHeight="1" x14ac:dyDescent="0.2">
      <c r="A719" s="25" t="s">
        <v>1723</v>
      </c>
      <c r="B719" s="41" t="s">
        <v>2854</v>
      </c>
      <c r="C719" s="26" t="s">
        <v>105</v>
      </c>
      <c r="D719" s="24" t="s">
        <v>2447</v>
      </c>
      <c r="E719" s="24" t="s">
        <v>3725</v>
      </c>
      <c r="F719" s="31"/>
      <c r="G719" s="24"/>
      <c r="H719" s="24"/>
      <c r="I719" s="25"/>
      <c r="J719" s="24"/>
      <c r="K719" s="24"/>
      <c r="L719" s="27"/>
      <c r="M719" s="28"/>
      <c r="N719" s="28"/>
      <c r="O719" s="27"/>
      <c r="P719" s="27"/>
      <c r="Q719" s="33">
        <f t="shared" si="51"/>
        <v>42</v>
      </c>
      <c r="R719" s="34">
        <f t="shared" si="52"/>
        <v>53</v>
      </c>
      <c r="S719" s="23"/>
      <c r="T719" s="27"/>
      <c r="U719" s="29"/>
      <c r="V719" s="29"/>
      <c r="W719" s="27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>
        <v>42</v>
      </c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</row>
    <row r="720" spans="1:185" s="30" customFormat="1" ht="15.75" customHeight="1" x14ac:dyDescent="0.2">
      <c r="A720" s="25" t="s">
        <v>1723</v>
      </c>
      <c r="B720" s="41" t="s">
        <v>2854</v>
      </c>
      <c r="C720" s="26" t="s">
        <v>105</v>
      </c>
      <c r="D720" s="24" t="s">
        <v>3748</v>
      </c>
      <c r="E720" s="24" t="s">
        <v>3749</v>
      </c>
      <c r="F720" s="31"/>
      <c r="G720" s="24"/>
      <c r="H720" s="24"/>
      <c r="I720" s="25"/>
      <c r="J720" s="24"/>
      <c r="K720" s="24"/>
      <c r="L720" s="27"/>
      <c r="M720" s="28"/>
      <c r="N720" s="28"/>
      <c r="O720" s="27"/>
      <c r="P720" s="27"/>
      <c r="Q720" s="33">
        <f t="shared" si="51"/>
        <v>42</v>
      </c>
      <c r="R720" s="34">
        <f t="shared" si="52"/>
        <v>53</v>
      </c>
      <c r="S720" s="23"/>
      <c r="T720" s="27"/>
      <c r="U720" s="29"/>
      <c r="V720" s="29"/>
      <c r="W720" s="27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>
        <v>42</v>
      </c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</row>
    <row r="721" spans="1:185" s="30" customFormat="1" ht="15.75" customHeight="1" x14ac:dyDescent="0.2">
      <c r="A721" s="25" t="s">
        <v>1723</v>
      </c>
      <c r="B721" s="41" t="s">
        <v>2854</v>
      </c>
      <c r="C721" s="26" t="s">
        <v>105</v>
      </c>
      <c r="D721" s="24" t="s">
        <v>2285</v>
      </c>
      <c r="E721" s="24" t="s">
        <v>3729</v>
      </c>
      <c r="F721" s="31"/>
      <c r="G721" s="24"/>
      <c r="H721" s="24"/>
      <c r="I721" s="25"/>
      <c r="J721" s="24"/>
      <c r="K721" s="24"/>
      <c r="L721" s="27"/>
      <c r="M721" s="28"/>
      <c r="N721" s="28"/>
      <c r="O721" s="27"/>
      <c r="P721" s="27"/>
      <c r="Q721" s="33">
        <f t="shared" si="51"/>
        <v>40.4</v>
      </c>
      <c r="R721" s="34">
        <f t="shared" si="52"/>
        <v>57</v>
      </c>
      <c r="S721" s="23"/>
      <c r="T721" s="27"/>
      <c r="U721" s="29"/>
      <c r="V721" s="29"/>
      <c r="W721" s="27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>
        <v>40.4</v>
      </c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</row>
    <row r="722" spans="1:185" s="30" customFormat="1" ht="15.75" customHeight="1" x14ac:dyDescent="0.2">
      <c r="A722" s="25" t="s">
        <v>1723</v>
      </c>
      <c r="B722" s="41" t="s">
        <v>2854</v>
      </c>
      <c r="C722" s="26" t="s">
        <v>105</v>
      </c>
      <c r="D722" s="24" t="s">
        <v>2910</v>
      </c>
      <c r="E722" s="24" t="s">
        <v>1052</v>
      </c>
      <c r="F722" s="31"/>
      <c r="G722" s="24" t="s">
        <v>2911</v>
      </c>
      <c r="H722" s="24" t="s">
        <v>280</v>
      </c>
      <c r="I722" s="25">
        <v>6</v>
      </c>
      <c r="J722" s="24" t="s">
        <v>959</v>
      </c>
      <c r="K722" s="24" t="s">
        <v>960</v>
      </c>
      <c r="L722" s="27">
        <v>999879773</v>
      </c>
      <c r="M722" s="28" t="s">
        <v>112</v>
      </c>
      <c r="N722" s="28"/>
      <c r="O722" s="27"/>
      <c r="P722" s="27"/>
      <c r="Q722" s="33">
        <f t="shared" si="51"/>
        <v>40.120000000000005</v>
      </c>
      <c r="R722" s="34">
        <f t="shared" si="52"/>
        <v>58</v>
      </c>
      <c r="S722" s="23"/>
      <c r="T722" s="27"/>
      <c r="U722" s="29"/>
      <c r="V722" s="29"/>
      <c r="W722" s="27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>
        <v>31.8</v>
      </c>
      <c r="BL722" s="29"/>
      <c r="BM722" s="29"/>
      <c r="BN722" s="29"/>
      <c r="BO722" s="29"/>
      <c r="BP722" s="29">
        <v>8.32</v>
      </c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</row>
    <row r="723" spans="1:185" s="30" customFormat="1" ht="15.75" customHeight="1" x14ac:dyDescent="0.2">
      <c r="A723" s="49" t="s">
        <v>1723</v>
      </c>
      <c r="B723" s="41" t="s">
        <v>2854</v>
      </c>
      <c r="C723" s="50" t="s">
        <v>105</v>
      </c>
      <c r="D723" s="15" t="s">
        <v>2762</v>
      </c>
      <c r="E723" s="15" t="s">
        <v>2434</v>
      </c>
      <c r="F723" s="31"/>
      <c r="G723" s="24"/>
      <c r="H723" s="24"/>
      <c r="I723" s="25"/>
      <c r="J723" s="24"/>
      <c r="K723" s="24"/>
      <c r="L723" s="27"/>
      <c r="M723" s="28"/>
      <c r="N723" s="28"/>
      <c r="O723" s="27"/>
      <c r="P723" s="27"/>
      <c r="Q723" s="33">
        <f t="shared" si="51"/>
        <v>40</v>
      </c>
      <c r="R723" s="34">
        <f t="shared" si="52"/>
        <v>59</v>
      </c>
      <c r="S723" s="23"/>
      <c r="T723" s="27"/>
      <c r="U723" s="29"/>
      <c r="V723" s="29"/>
      <c r="W723" s="27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>
        <v>40</v>
      </c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</row>
    <row r="724" spans="1:185" s="30" customFormat="1" ht="15.75" customHeight="1" x14ac:dyDescent="0.2">
      <c r="A724" s="49" t="s">
        <v>1723</v>
      </c>
      <c r="B724" s="41" t="s">
        <v>2854</v>
      </c>
      <c r="C724" s="50" t="s">
        <v>105</v>
      </c>
      <c r="D724" s="62" t="s">
        <v>3823</v>
      </c>
      <c r="E724" s="62" t="s">
        <v>3824</v>
      </c>
      <c r="F724" s="31"/>
      <c r="G724" s="24"/>
      <c r="H724" s="24"/>
      <c r="I724" s="25"/>
      <c r="J724" s="24"/>
      <c r="K724" s="24"/>
      <c r="L724" s="27"/>
      <c r="M724" s="28"/>
      <c r="N724" s="28"/>
      <c r="O724" s="27"/>
      <c r="P724" s="27"/>
      <c r="Q724" s="33">
        <f t="shared" si="51"/>
        <v>40</v>
      </c>
      <c r="R724" s="34">
        <f t="shared" si="52"/>
        <v>59</v>
      </c>
      <c r="S724" s="23"/>
      <c r="T724" s="27"/>
      <c r="U724" s="29"/>
      <c r="V724" s="29"/>
      <c r="W724" s="27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>
        <v>40</v>
      </c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</row>
    <row r="725" spans="1:185" s="30" customFormat="1" ht="15.75" customHeight="1" x14ac:dyDescent="0.2">
      <c r="A725" s="49" t="s">
        <v>1723</v>
      </c>
      <c r="B725" s="41" t="s">
        <v>2854</v>
      </c>
      <c r="C725" s="50" t="s">
        <v>105</v>
      </c>
      <c r="D725" s="24" t="s">
        <v>2045</v>
      </c>
      <c r="E725" s="24" t="s">
        <v>2912</v>
      </c>
      <c r="F725" s="31"/>
      <c r="G725" s="24"/>
      <c r="H725" s="24"/>
      <c r="I725" s="25"/>
      <c r="J725" s="24"/>
      <c r="K725" s="24"/>
      <c r="L725" s="27"/>
      <c r="M725" s="28"/>
      <c r="N725" s="28"/>
      <c r="O725" s="27"/>
      <c r="P725" s="27"/>
      <c r="Q725" s="33">
        <f t="shared" si="51"/>
        <v>40</v>
      </c>
      <c r="R725" s="34">
        <f t="shared" si="52"/>
        <v>59</v>
      </c>
      <c r="S725" s="23"/>
      <c r="T725" s="27"/>
      <c r="U725" s="29"/>
      <c r="V725" s="29"/>
      <c r="W725" s="27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>
        <v>40</v>
      </c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</row>
    <row r="726" spans="1:185" s="30" customFormat="1" ht="15.75" customHeight="1" x14ac:dyDescent="0.2">
      <c r="A726" s="25" t="s">
        <v>1723</v>
      </c>
      <c r="B726" s="41" t="s">
        <v>2854</v>
      </c>
      <c r="C726" s="26" t="s">
        <v>105</v>
      </c>
      <c r="D726" s="24" t="s">
        <v>1869</v>
      </c>
      <c r="E726" s="24" t="s">
        <v>3200</v>
      </c>
      <c r="F726" s="31"/>
      <c r="G726" s="24" t="s">
        <v>3201</v>
      </c>
      <c r="H726" s="24" t="s">
        <v>1879</v>
      </c>
      <c r="I726" s="25">
        <v>6</v>
      </c>
      <c r="J726" s="24" t="s">
        <v>1880</v>
      </c>
      <c r="K726" s="24" t="s">
        <v>3202</v>
      </c>
      <c r="L726" s="27">
        <v>999903208</v>
      </c>
      <c r="M726" s="28" t="s">
        <v>112</v>
      </c>
      <c r="N726" s="28"/>
      <c r="O726" s="27"/>
      <c r="P726" s="27"/>
      <c r="Q726" s="33">
        <f t="shared" si="51"/>
        <v>36.04</v>
      </c>
      <c r="R726" s="34">
        <f t="shared" si="52"/>
        <v>62</v>
      </c>
      <c r="S726" s="23"/>
      <c r="T726" s="27"/>
      <c r="U726" s="29"/>
      <c r="V726" s="29"/>
      <c r="W726" s="27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>
        <v>36.04</v>
      </c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</row>
    <row r="727" spans="1:185" s="30" customFormat="1" ht="15.75" customHeight="1" x14ac:dyDescent="0.2">
      <c r="A727" s="25" t="s">
        <v>1723</v>
      </c>
      <c r="B727" s="41" t="s">
        <v>2854</v>
      </c>
      <c r="C727" s="26" t="s">
        <v>105</v>
      </c>
      <c r="D727" s="24" t="s">
        <v>2734</v>
      </c>
      <c r="E727" s="24" t="s">
        <v>2735</v>
      </c>
      <c r="F727" s="31"/>
      <c r="G727" s="24" t="s">
        <v>2736</v>
      </c>
      <c r="H727" s="24" t="s">
        <v>275</v>
      </c>
      <c r="I727" s="25">
        <v>3</v>
      </c>
      <c r="J727" s="24" t="s">
        <v>2737</v>
      </c>
      <c r="K727" s="24" t="s">
        <v>2738</v>
      </c>
      <c r="L727" s="27">
        <v>999831708</v>
      </c>
      <c r="M727" s="28" t="s">
        <v>112</v>
      </c>
      <c r="N727" s="28"/>
      <c r="O727" s="27"/>
      <c r="P727" s="27"/>
      <c r="Q727" s="33">
        <f t="shared" ref="Q727:Q750" si="53">SUM(T727:EE727)</f>
        <v>35.700000000000003</v>
      </c>
      <c r="R727" s="34">
        <f t="shared" si="52"/>
        <v>63</v>
      </c>
      <c r="S727" s="23"/>
      <c r="T727" s="27"/>
      <c r="U727" s="29"/>
      <c r="V727" s="29"/>
      <c r="W727" s="27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>
        <v>35.700000000000003</v>
      </c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</row>
    <row r="728" spans="1:185" s="30" customFormat="1" ht="15.75" customHeight="1" x14ac:dyDescent="0.2">
      <c r="A728" s="25" t="s">
        <v>1723</v>
      </c>
      <c r="B728" s="41" t="s">
        <v>2854</v>
      </c>
      <c r="C728" s="26" t="s">
        <v>105</v>
      </c>
      <c r="D728" s="24" t="s">
        <v>2508</v>
      </c>
      <c r="E728" s="24" t="s">
        <v>2913</v>
      </c>
      <c r="F728" s="31"/>
      <c r="G728" s="24"/>
      <c r="H728" s="24"/>
      <c r="I728" s="25"/>
      <c r="J728" s="24"/>
      <c r="K728" s="24"/>
      <c r="L728" s="27"/>
      <c r="M728" s="28"/>
      <c r="N728" s="28"/>
      <c r="O728" s="27"/>
      <c r="P728" s="27"/>
      <c r="Q728" s="33">
        <f t="shared" si="53"/>
        <v>35.4</v>
      </c>
      <c r="R728" s="34">
        <f t="shared" si="52"/>
        <v>64</v>
      </c>
      <c r="S728" s="23"/>
      <c r="T728" s="27"/>
      <c r="U728" s="29"/>
      <c r="V728" s="29"/>
      <c r="W728" s="27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>
        <v>35.4</v>
      </c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</row>
    <row r="729" spans="1:185" s="30" customFormat="1" ht="15.75" customHeight="1" x14ac:dyDescent="0.2">
      <c r="A729" s="25" t="s">
        <v>1723</v>
      </c>
      <c r="B729" s="41" t="s">
        <v>2854</v>
      </c>
      <c r="C729" s="26" t="s">
        <v>105</v>
      </c>
      <c r="D729" s="24" t="s">
        <v>2981</v>
      </c>
      <c r="E729" s="24" t="s">
        <v>2982</v>
      </c>
      <c r="F729" s="31"/>
      <c r="G729" s="24" t="s">
        <v>2238</v>
      </c>
      <c r="H729" s="24" t="s">
        <v>200</v>
      </c>
      <c r="I729" s="25">
        <v>8</v>
      </c>
      <c r="J729" s="24" t="s">
        <v>2239</v>
      </c>
      <c r="K729" s="24" t="s">
        <v>2240</v>
      </c>
      <c r="L729" s="27">
        <v>999877063</v>
      </c>
      <c r="M729" s="28" t="s">
        <v>112</v>
      </c>
      <c r="N729" s="28"/>
      <c r="O729" s="27"/>
      <c r="P729" s="27"/>
      <c r="Q729" s="33">
        <f t="shared" si="53"/>
        <v>34.340000000000003</v>
      </c>
      <c r="R729" s="34">
        <f t="shared" si="52"/>
        <v>65</v>
      </c>
      <c r="S729" s="23"/>
      <c r="T729" s="27"/>
      <c r="U729" s="29"/>
      <c r="V729" s="29"/>
      <c r="W729" s="27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>
        <v>34.340000000000003</v>
      </c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</row>
    <row r="730" spans="1:185" s="30" customFormat="1" ht="15.75" customHeight="1" x14ac:dyDescent="0.2">
      <c r="A730" s="25" t="s">
        <v>1723</v>
      </c>
      <c r="B730" s="41" t="s">
        <v>2854</v>
      </c>
      <c r="C730" s="26" t="s">
        <v>105</v>
      </c>
      <c r="D730" s="24" t="s">
        <v>1763</v>
      </c>
      <c r="E730" s="24" t="s">
        <v>1317</v>
      </c>
      <c r="F730" s="31"/>
      <c r="G730" s="24" t="s">
        <v>2005</v>
      </c>
      <c r="H730" s="24" t="s">
        <v>426</v>
      </c>
      <c r="I730" s="25">
        <v>7</v>
      </c>
      <c r="J730" s="24" t="s">
        <v>934</v>
      </c>
      <c r="K730" s="24" t="s">
        <v>935</v>
      </c>
      <c r="L730" s="27">
        <v>999901965</v>
      </c>
      <c r="M730" s="28" t="s">
        <v>112</v>
      </c>
      <c r="N730" s="28"/>
      <c r="O730" s="27"/>
      <c r="P730" s="27"/>
      <c r="Q730" s="33">
        <f t="shared" si="53"/>
        <v>34.340000000000003</v>
      </c>
      <c r="R730" s="34">
        <f t="shared" ref="R730:R761" si="54">RANK(Q730,$Q$665:$Q$849)</f>
        <v>65</v>
      </c>
      <c r="S730" s="23"/>
      <c r="T730" s="27"/>
      <c r="U730" s="29"/>
      <c r="V730" s="29"/>
      <c r="W730" s="27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>
        <v>34.340000000000003</v>
      </c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</row>
    <row r="731" spans="1:185" s="30" customFormat="1" ht="15.75" customHeight="1" x14ac:dyDescent="0.2">
      <c r="A731" s="49" t="s">
        <v>1723</v>
      </c>
      <c r="B731" s="41" t="s">
        <v>2854</v>
      </c>
      <c r="C731" s="50" t="s">
        <v>105</v>
      </c>
      <c r="D731" s="24" t="s">
        <v>1829</v>
      </c>
      <c r="E731" s="24" t="s">
        <v>2915</v>
      </c>
      <c r="F731" s="31"/>
      <c r="G731" s="24"/>
      <c r="H731" s="24"/>
      <c r="I731" s="25"/>
      <c r="J731" s="24"/>
      <c r="K731" s="24"/>
      <c r="L731" s="27"/>
      <c r="M731" s="28"/>
      <c r="N731" s="28"/>
      <c r="O731" s="27"/>
      <c r="P731" s="27"/>
      <c r="Q731" s="33">
        <f t="shared" si="53"/>
        <v>34.340000000000003</v>
      </c>
      <c r="R731" s="34">
        <f t="shared" si="54"/>
        <v>65</v>
      </c>
      <c r="S731" s="23"/>
      <c r="T731" s="27"/>
      <c r="U731" s="29"/>
      <c r="V731" s="29"/>
      <c r="W731" s="27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>
        <v>34.340000000000003</v>
      </c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</row>
    <row r="732" spans="1:185" s="30" customFormat="1" ht="15.75" customHeight="1" x14ac:dyDescent="0.2">
      <c r="A732" s="25" t="s">
        <v>1723</v>
      </c>
      <c r="B732" s="41" t="s">
        <v>2854</v>
      </c>
      <c r="C732" s="26" t="s">
        <v>105</v>
      </c>
      <c r="D732" s="24" t="s">
        <v>1917</v>
      </c>
      <c r="E732" s="24" t="s">
        <v>2916</v>
      </c>
      <c r="F732" s="31">
        <v>37563</v>
      </c>
      <c r="G732" s="24" t="s">
        <v>2917</v>
      </c>
      <c r="H732" s="24" t="s">
        <v>258</v>
      </c>
      <c r="I732" s="25">
        <v>5</v>
      </c>
      <c r="J732" s="24" t="s">
        <v>866</v>
      </c>
      <c r="K732" s="24" t="s">
        <v>867</v>
      </c>
      <c r="L732" s="27">
        <v>999889731</v>
      </c>
      <c r="M732" s="28" t="s">
        <v>112</v>
      </c>
      <c r="N732" s="28"/>
      <c r="O732" s="27"/>
      <c r="P732" s="27"/>
      <c r="Q732" s="33">
        <f t="shared" si="53"/>
        <v>32.5</v>
      </c>
      <c r="R732" s="34">
        <f t="shared" si="54"/>
        <v>68</v>
      </c>
      <c r="S732" s="23"/>
      <c r="T732" s="27">
        <v>22.5</v>
      </c>
      <c r="U732" s="29"/>
      <c r="V732" s="29"/>
      <c r="W732" s="27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>
        <v>10</v>
      </c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</row>
    <row r="733" spans="1:185" s="30" customFormat="1" ht="15.75" customHeight="1" x14ac:dyDescent="0.2">
      <c r="A733" s="25" t="s">
        <v>1723</v>
      </c>
      <c r="B733" s="41" t="s">
        <v>2854</v>
      </c>
      <c r="C733" s="26" t="s">
        <v>105</v>
      </c>
      <c r="D733" s="24" t="s">
        <v>2904</v>
      </c>
      <c r="E733" s="24" t="s">
        <v>2918</v>
      </c>
      <c r="F733" s="31"/>
      <c r="G733" s="24" t="s">
        <v>1143</v>
      </c>
      <c r="H733" s="24" t="s">
        <v>169</v>
      </c>
      <c r="I733" s="25">
        <v>2</v>
      </c>
      <c r="J733" s="24" t="s">
        <v>170</v>
      </c>
      <c r="K733" s="24" t="s">
        <v>171</v>
      </c>
      <c r="L733" s="27">
        <v>999017758</v>
      </c>
      <c r="M733" s="28" t="s">
        <v>112</v>
      </c>
      <c r="N733" s="28" t="b">
        <v>1</v>
      </c>
      <c r="O733" s="27"/>
      <c r="P733" s="27"/>
      <c r="Q733" s="33">
        <f t="shared" si="53"/>
        <v>32.4</v>
      </c>
      <c r="R733" s="34">
        <f t="shared" si="54"/>
        <v>69</v>
      </c>
      <c r="S733" s="23"/>
      <c r="T733" s="27"/>
      <c r="U733" s="29"/>
      <c r="V733" s="29"/>
      <c r="W733" s="27"/>
      <c r="X733" s="29"/>
      <c r="Y733" s="29"/>
      <c r="Z733" s="29"/>
      <c r="AA733" s="29"/>
      <c r="AB733" s="29"/>
      <c r="AC733" s="29"/>
      <c r="AD733" s="29"/>
      <c r="AE733" s="29"/>
      <c r="AF733" s="29">
        <v>32.4</v>
      </c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</row>
    <row r="734" spans="1:185" s="30" customFormat="1" ht="15.75" customHeight="1" x14ac:dyDescent="0.2">
      <c r="A734" s="25" t="s">
        <v>1723</v>
      </c>
      <c r="B734" s="41" t="s">
        <v>2854</v>
      </c>
      <c r="C734" s="26" t="s">
        <v>105</v>
      </c>
      <c r="D734" s="24" t="s">
        <v>2919</v>
      </c>
      <c r="E734" s="24" t="s">
        <v>2920</v>
      </c>
      <c r="F734" s="31"/>
      <c r="G734" s="24"/>
      <c r="H734" s="24"/>
      <c r="I734" s="25"/>
      <c r="J734" s="24"/>
      <c r="K734" s="24"/>
      <c r="L734" s="27"/>
      <c r="M734" s="28"/>
      <c r="N734" s="28"/>
      <c r="O734" s="27"/>
      <c r="P734" s="27"/>
      <c r="Q734" s="33">
        <f t="shared" si="53"/>
        <v>31.8</v>
      </c>
      <c r="R734" s="34">
        <f t="shared" si="54"/>
        <v>70</v>
      </c>
      <c r="S734" s="23"/>
      <c r="T734" s="27"/>
      <c r="U734" s="29"/>
      <c r="V734" s="29"/>
      <c r="W734" s="27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>
        <v>31.8</v>
      </c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</row>
    <row r="735" spans="1:185" s="30" customFormat="1" ht="15.75" customHeight="1" x14ac:dyDescent="0.2">
      <c r="A735" s="25" t="s">
        <v>1723</v>
      </c>
      <c r="B735" s="41" t="s">
        <v>2854</v>
      </c>
      <c r="C735" s="26" t="s">
        <v>105</v>
      </c>
      <c r="D735" s="24" t="s">
        <v>2921</v>
      </c>
      <c r="E735" s="24" t="s">
        <v>2922</v>
      </c>
      <c r="F735" s="31"/>
      <c r="G735" s="24" t="s">
        <v>1269</v>
      </c>
      <c r="H735" s="24" t="s">
        <v>122</v>
      </c>
      <c r="I735" s="25">
        <v>4</v>
      </c>
      <c r="J735" s="24" t="s">
        <v>2923</v>
      </c>
      <c r="K735" s="24" t="s">
        <v>2924</v>
      </c>
      <c r="L735" s="27">
        <v>999874409</v>
      </c>
      <c r="M735" s="28" t="s">
        <v>112</v>
      </c>
      <c r="N735" s="28"/>
      <c r="O735" s="27"/>
      <c r="P735" s="27"/>
      <c r="Q735" s="33">
        <f t="shared" si="53"/>
        <v>31.8</v>
      </c>
      <c r="R735" s="34">
        <f t="shared" si="54"/>
        <v>70</v>
      </c>
      <c r="S735" s="23"/>
      <c r="T735" s="27"/>
      <c r="U735" s="29"/>
      <c r="V735" s="29"/>
      <c r="W735" s="27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>
        <v>31.8</v>
      </c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</row>
    <row r="736" spans="1:185" s="30" customFormat="1" ht="15.75" customHeight="1" x14ac:dyDescent="0.2">
      <c r="A736" s="25" t="s">
        <v>1723</v>
      </c>
      <c r="B736" s="41" t="s">
        <v>2854</v>
      </c>
      <c r="C736" s="26" t="s">
        <v>105</v>
      </c>
      <c r="D736" s="24" t="s">
        <v>1917</v>
      </c>
      <c r="E736" s="24" t="s">
        <v>107</v>
      </c>
      <c r="F736" s="31"/>
      <c r="G736" s="24" t="s">
        <v>161</v>
      </c>
      <c r="H736" s="24" t="s">
        <v>109</v>
      </c>
      <c r="I736" s="25">
        <v>6</v>
      </c>
      <c r="J736" s="24" t="s">
        <v>162</v>
      </c>
      <c r="K736" s="24" t="s">
        <v>163</v>
      </c>
      <c r="L736" s="27">
        <v>999735004</v>
      </c>
      <c r="M736" s="28" t="s">
        <v>112</v>
      </c>
      <c r="N736" s="28"/>
      <c r="O736" s="27"/>
      <c r="P736" s="27"/>
      <c r="Q736" s="33">
        <f t="shared" si="53"/>
        <v>31.8</v>
      </c>
      <c r="R736" s="34">
        <f t="shared" si="54"/>
        <v>70</v>
      </c>
      <c r="S736" s="23"/>
      <c r="T736" s="27">
        <v>31.8</v>
      </c>
      <c r="U736" s="29"/>
      <c r="V736" s="29"/>
      <c r="W736" s="27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</row>
    <row r="737" spans="1:185" s="30" customFormat="1" ht="15.75" customHeight="1" x14ac:dyDescent="0.2">
      <c r="A737" s="25" t="s">
        <v>1723</v>
      </c>
      <c r="B737" s="41" t="s">
        <v>2854</v>
      </c>
      <c r="C737" s="26" t="s">
        <v>105</v>
      </c>
      <c r="D737" s="24" t="s">
        <v>2925</v>
      </c>
      <c r="E737" s="24" t="s">
        <v>2926</v>
      </c>
      <c r="F737" s="31"/>
      <c r="G737" s="24" t="s">
        <v>2927</v>
      </c>
      <c r="H737" s="24" t="s">
        <v>310</v>
      </c>
      <c r="I737" s="25">
        <v>5</v>
      </c>
      <c r="J737" s="24" t="s">
        <v>745</v>
      </c>
      <c r="K737" s="24" t="s">
        <v>2836</v>
      </c>
      <c r="L737" s="27">
        <v>999710488</v>
      </c>
      <c r="M737" s="28" t="s">
        <v>112</v>
      </c>
      <c r="N737" s="28"/>
      <c r="O737" s="27"/>
      <c r="P737" s="27"/>
      <c r="Q737" s="33">
        <f t="shared" si="53"/>
        <v>31.8</v>
      </c>
      <c r="R737" s="34">
        <f t="shared" si="54"/>
        <v>70</v>
      </c>
      <c r="S737" s="23"/>
      <c r="T737" s="27">
        <v>31.8</v>
      </c>
      <c r="U737" s="29"/>
      <c r="V737" s="29"/>
      <c r="W737" s="27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</row>
    <row r="738" spans="1:185" s="30" customFormat="1" ht="15.75" customHeight="1" x14ac:dyDescent="0.2">
      <c r="A738" s="25" t="s">
        <v>1723</v>
      </c>
      <c r="B738" s="41" t="s">
        <v>2854</v>
      </c>
      <c r="C738" s="26" t="s">
        <v>105</v>
      </c>
      <c r="D738" s="24" t="s">
        <v>2928</v>
      </c>
      <c r="E738" s="24" t="s">
        <v>2926</v>
      </c>
      <c r="F738" s="31"/>
      <c r="G738" s="24" t="s">
        <v>871</v>
      </c>
      <c r="H738" s="24" t="s">
        <v>606</v>
      </c>
      <c r="I738" s="25">
        <v>7</v>
      </c>
      <c r="J738" s="24" t="s">
        <v>2929</v>
      </c>
      <c r="K738" s="24" t="s">
        <v>2930</v>
      </c>
      <c r="L738" s="27">
        <v>999710492</v>
      </c>
      <c r="M738" s="28" t="s">
        <v>112</v>
      </c>
      <c r="N738" s="28"/>
      <c r="O738" s="27"/>
      <c r="P738" s="27"/>
      <c r="Q738" s="33">
        <f t="shared" si="53"/>
        <v>31.8</v>
      </c>
      <c r="R738" s="34">
        <f t="shared" si="54"/>
        <v>70</v>
      </c>
      <c r="S738" s="23"/>
      <c r="T738" s="27">
        <v>31.8</v>
      </c>
      <c r="U738" s="29"/>
      <c r="V738" s="29"/>
      <c r="W738" s="27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</row>
    <row r="739" spans="1:185" s="30" customFormat="1" ht="15.75" customHeight="1" x14ac:dyDescent="0.2">
      <c r="A739" s="25" t="s">
        <v>1723</v>
      </c>
      <c r="B739" s="41" t="s">
        <v>2854</v>
      </c>
      <c r="C739" s="26" t="s">
        <v>105</v>
      </c>
      <c r="D739" s="24" t="s">
        <v>1983</v>
      </c>
      <c r="E739" s="24" t="s">
        <v>3726</v>
      </c>
      <c r="F739" s="31"/>
      <c r="G739" s="24"/>
      <c r="H739" s="24"/>
      <c r="I739" s="25"/>
      <c r="J739" s="24"/>
      <c r="K739" s="24"/>
      <c r="L739" s="27"/>
      <c r="M739" s="28"/>
      <c r="N739" s="28"/>
      <c r="O739" s="27"/>
      <c r="P739" s="27"/>
      <c r="Q739" s="33">
        <f t="shared" si="53"/>
        <v>30.3</v>
      </c>
      <c r="R739" s="34">
        <f t="shared" si="54"/>
        <v>75</v>
      </c>
      <c r="S739" s="23"/>
      <c r="T739" s="27"/>
      <c r="U739" s="29"/>
      <c r="V739" s="29"/>
      <c r="W739" s="27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>
        <v>30.3</v>
      </c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</row>
    <row r="740" spans="1:185" s="30" customFormat="1" ht="15.75" customHeight="1" x14ac:dyDescent="0.2">
      <c r="A740" s="25" t="s">
        <v>1723</v>
      </c>
      <c r="B740" s="41" t="s">
        <v>2854</v>
      </c>
      <c r="C740" s="26" t="s">
        <v>105</v>
      </c>
      <c r="D740" s="24" t="s">
        <v>2431</v>
      </c>
      <c r="E740" s="24" t="s">
        <v>3825</v>
      </c>
      <c r="F740" s="31"/>
      <c r="G740" s="24"/>
      <c r="H740" s="24"/>
      <c r="I740" s="25"/>
      <c r="J740" s="24"/>
      <c r="K740" s="24"/>
      <c r="L740" s="27"/>
      <c r="M740" s="28"/>
      <c r="N740" s="28"/>
      <c r="O740" s="27"/>
      <c r="P740" s="27"/>
      <c r="Q740" s="33">
        <f t="shared" si="53"/>
        <v>30.3</v>
      </c>
      <c r="R740" s="34">
        <f t="shared" si="54"/>
        <v>75</v>
      </c>
      <c r="S740" s="23"/>
      <c r="T740" s="27"/>
      <c r="U740" s="29"/>
      <c r="V740" s="29"/>
      <c r="W740" s="27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>
        <v>30.3</v>
      </c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</row>
    <row r="741" spans="1:185" s="30" customFormat="1" ht="15.75" customHeight="1" x14ac:dyDescent="0.2">
      <c r="A741" s="25" t="s">
        <v>1723</v>
      </c>
      <c r="B741" s="41" t="s">
        <v>2854</v>
      </c>
      <c r="C741" s="26" t="s">
        <v>105</v>
      </c>
      <c r="D741" s="24" t="s">
        <v>2785</v>
      </c>
      <c r="E741" s="24" t="s">
        <v>2786</v>
      </c>
      <c r="F741" s="31">
        <v>37190</v>
      </c>
      <c r="G741" s="24" t="s">
        <v>2452</v>
      </c>
      <c r="H741" s="24" t="s">
        <v>116</v>
      </c>
      <c r="I741" s="25">
        <v>2</v>
      </c>
      <c r="J741" s="24" t="s">
        <v>673</v>
      </c>
      <c r="K741" s="24" t="s">
        <v>674</v>
      </c>
      <c r="L741" s="27">
        <v>999852709</v>
      </c>
      <c r="M741" s="28" t="s">
        <v>112</v>
      </c>
      <c r="N741" s="28"/>
      <c r="O741" s="27"/>
      <c r="P741" s="27"/>
      <c r="Q741" s="33">
        <f t="shared" si="53"/>
        <v>30</v>
      </c>
      <c r="R741" s="34">
        <f t="shared" si="54"/>
        <v>77</v>
      </c>
      <c r="S741" s="23"/>
      <c r="T741" s="27"/>
      <c r="U741" s="29"/>
      <c r="V741" s="29"/>
      <c r="W741" s="27"/>
      <c r="X741" s="29"/>
      <c r="Y741" s="29"/>
      <c r="Z741" s="29"/>
      <c r="AA741" s="29"/>
      <c r="AB741" s="29"/>
      <c r="AC741" s="29"/>
      <c r="AD741" s="29"/>
      <c r="AE741" s="29"/>
      <c r="AF741" s="29"/>
      <c r="AG741" s="29">
        <v>30</v>
      </c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</row>
    <row r="742" spans="1:185" s="30" customFormat="1" ht="15.75" customHeight="1" x14ac:dyDescent="0.2">
      <c r="A742" s="25" t="s">
        <v>1723</v>
      </c>
      <c r="B742" s="41" t="s">
        <v>2854</v>
      </c>
      <c r="C742" s="26" t="s">
        <v>105</v>
      </c>
      <c r="D742" s="24" t="s">
        <v>1457</v>
      </c>
      <c r="E742" s="24" t="s">
        <v>3159</v>
      </c>
      <c r="F742" s="31"/>
      <c r="G742" s="24" t="s">
        <v>3160</v>
      </c>
      <c r="H742" s="24" t="s">
        <v>116</v>
      </c>
      <c r="I742" s="25">
        <v>2</v>
      </c>
      <c r="J742" s="24" t="s">
        <v>925</v>
      </c>
      <c r="K742" s="24"/>
      <c r="L742" s="27">
        <v>999739491</v>
      </c>
      <c r="M742" s="28" t="s">
        <v>112</v>
      </c>
      <c r="N742" s="28"/>
      <c r="O742" s="27"/>
      <c r="P742" s="27"/>
      <c r="Q742" s="33">
        <f t="shared" si="53"/>
        <v>26.25</v>
      </c>
      <c r="R742" s="34">
        <f t="shared" si="54"/>
        <v>78</v>
      </c>
      <c r="S742" s="23"/>
      <c r="T742" s="27"/>
      <c r="U742" s="29"/>
      <c r="V742" s="29"/>
      <c r="W742" s="27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>
        <v>26.25</v>
      </c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</row>
    <row r="743" spans="1:185" s="30" customFormat="1" ht="15.75" customHeight="1" x14ac:dyDescent="0.2">
      <c r="A743" s="25" t="s">
        <v>1723</v>
      </c>
      <c r="B743" s="41" t="s">
        <v>2854</v>
      </c>
      <c r="C743" s="26" t="s">
        <v>105</v>
      </c>
      <c r="D743" s="24" t="s">
        <v>1958</v>
      </c>
      <c r="E743" s="24" t="s">
        <v>3718</v>
      </c>
      <c r="F743" s="31"/>
      <c r="G743" s="24"/>
      <c r="H743" s="24"/>
      <c r="I743" s="25"/>
      <c r="J743" s="24"/>
      <c r="K743" s="24"/>
      <c r="L743" s="27"/>
      <c r="M743" s="28"/>
      <c r="N743" s="28"/>
      <c r="O743" s="27"/>
      <c r="P743" s="27"/>
      <c r="Q743" s="33">
        <f t="shared" si="53"/>
        <v>26.25</v>
      </c>
      <c r="R743" s="34">
        <f t="shared" si="54"/>
        <v>78</v>
      </c>
      <c r="S743" s="23"/>
      <c r="T743" s="27"/>
      <c r="U743" s="29"/>
      <c r="V743" s="29"/>
      <c r="W743" s="27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>
        <v>26.25</v>
      </c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</row>
    <row r="744" spans="1:185" s="30" customFormat="1" ht="15.75" customHeight="1" x14ac:dyDescent="0.2">
      <c r="A744" s="25" t="s">
        <v>1723</v>
      </c>
      <c r="B744" s="41" t="s">
        <v>2854</v>
      </c>
      <c r="C744" s="26" t="s">
        <v>105</v>
      </c>
      <c r="D744" s="24" t="s">
        <v>3720</v>
      </c>
      <c r="E744" s="24" t="s">
        <v>3721</v>
      </c>
      <c r="F744" s="31"/>
      <c r="G744" s="24"/>
      <c r="H744" s="24"/>
      <c r="I744" s="25"/>
      <c r="J744" s="24"/>
      <c r="K744" s="24"/>
      <c r="L744" s="27"/>
      <c r="M744" s="28"/>
      <c r="N744" s="28"/>
      <c r="O744" s="27"/>
      <c r="P744" s="27"/>
      <c r="Q744" s="33">
        <f t="shared" si="53"/>
        <v>26.25</v>
      </c>
      <c r="R744" s="34">
        <f t="shared" si="54"/>
        <v>78</v>
      </c>
      <c r="S744" s="23"/>
      <c r="T744" s="27"/>
      <c r="U744" s="29"/>
      <c r="V744" s="29"/>
      <c r="W744" s="27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>
        <v>26.25</v>
      </c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</row>
    <row r="745" spans="1:185" s="30" customFormat="1" ht="15.75" customHeight="1" x14ac:dyDescent="0.2">
      <c r="A745" s="25" t="s">
        <v>1723</v>
      </c>
      <c r="B745" s="41" t="s">
        <v>2854</v>
      </c>
      <c r="C745" s="26" t="s">
        <v>105</v>
      </c>
      <c r="D745" s="24" t="s">
        <v>1898</v>
      </c>
      <c r="E745" s="24" t="s">
        <v>2931</v>
      </c>
      <c r="F745" s="31"/>
      <c r="G745" s="24"/>
      <c r="H745" s="24"/>
      <c r="I745" s="25"/>
      <c r="J745" s="24"/>
      <c r="K745" s="24"/>
      <c r="L745" s="27"/>
      <c r="M745" s="28"/>
      <c r="N745" s="28"/>
      <c r="O745" s="27"/>
      <c r="P745" s="27"/>
      <c r="Q745" s="33">
        <f t="shared" si="53"/>
        <v>26.25</v>
      </c>
      <c r="R745" s="34">
        <f t="shared" si="54"/>
        <v>78</v>
      </c>
      <c r="S745" s="23"/>
      <c r="T745" s="27"/>
      <c r="U745" s="29"/>
      <c r="V745" s="29"/>
      <c r="W745" s="27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>
        <v>26.25</v>
      </c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</row>
    <row r="746" spans="1:185" s="30" customFormat="1" ht="15.75" customHeight="1" x14ac:dyDescent="0.2">
      <c r="A746" s="25" t="s">
        <v>1723</v>
      </c>
      <c r="B746" s="41" t="s">
        <v>2854</v>
      </c>
      <c r="C746" s="26" t="s">
        <v>105</v>
      </c>
      <c r="D746" s="24" t="s">
        <v>3082</v>
      </c>
      <c r="E746" s="24" t="s">
        <v>3083</v>
      </c>
      <c r="F746" s="31"/>
      <c r="G746" s="24" t="s">
        <v>473</v>
      </c>
      <c r="H746" s="24" t="s">
        <v>316</v>
      </c>
      <c r="I746" s="25">
        <v>7</v>
      </c>
      <c r="J746" s="24" t="s">
        <v>474</v>
      </c>
      <c r="K746" s="24" t="s">
        <v>475</v>
      </c>
      <c r="L746" s="27">
        <v>999885091</v>
      </c>
      <c r="M746" s="28" t="s">
        <v>112</v>
      </c>
      <c r="N746" s="28"/>
      <c r="O746" s="27"/>
      <c r="P746" s="27"/>
      <c r="Q746" s="33">
        <f t="shared" si="53"/>
        <v>26.25</v>
      </c>
      <c r="R746" s="34">
        <f t="shared" si="54"/>
        <v>78</v>
      </c>
      <c r="S746" s="23"/>
      <c r="T746" s="27"/>
      <c r="U746" s="29"/>
      <c r="V746" s="29"/>
      <c r="W746" s="27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>
        <v>26.25</v>
      </c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</row>
    <row r="747" spans="1:185" s="30" customFormat="1" ht="15.75" customHeight="1" x14ac:dyDescent="0.2">
      <c r="A747" s="25" t="s">
        <v>1723</v>
      </c>
      <c r="B747" s="41" t="s">
        <v>2854</v>
      </c>
      <c r="C747" s="26" t="s">
        <v>105</v>
      </c>
      <c r="D747" s="24" t="s">
        <v>3730</v>
      </c>
      <c r="E747" s="24" t="s">
        <v>3731</v>
      </c>
      <c r="F747" s="31"/>
      <c r="G747" s="24"/>
      <c r="H747" s="24"/>
      <c r="I747" s="25"/>
      <c r="J747" s="24"/>
      <c r="K747" s="24"/>
      <c r="L747" s="27"/>
      <c r="M747" s="28"/>
      <c r="N747" s="28"/>
      <c r="O747" s="27"/>
      <c r="P747" s="27"/>
      <c r="Q747" s="33">
        <f t="shared" si="53"/>
        <v>26.25</v>
      </c>
      <c r="R747" s="34">
        <f t="shared" si="54"/>
        <v>78</v>
      </c>
      <c r="S747" s="23"/>
      <c r="T747" s="27"/>
      <c r="U747" s="29"/>
      <c r="V747" s="29"/>
      <c r="W747" s="27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>
        <v>26.25</v>
      </c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</row>
    <row r="748" spans="1:185" s="30" customFormat="1" ht="15.75" customHeight="1" x14ac:dyDescent="0.2">
      <c r="A748" s="25" t="s">
        <v>1723</v>
      </c>
      <c r="B748" s="41" t="s">
        <v>2854</v>
      </c>
      <c r="C748" s="26" t="s">
        <v>105</v>
      </c>
      <c r="D748" s="24" t="s">
        <v>1836</v>
      </c>
      <c r="E748" s="24" t="s">
        <v>2553</v>
      </c>
      <c r="F748" s="31"/>
      <c r="G748" s="24"/>
      <c r="H748" s="24"/>
      <c r="I748" s="25"/>
      <c r="J748" s="24"/>
      <c r="K748" s="24"/>
      <c r="L748" s="27"/>
      <c r="M748" s="28"/>
      <c r="N748" s="28"/>
      <c r="O748" s="27"/>
      <c r="P748" s="27"/>
      <c r="Q748" s="33">
        <f t="shared" si="53"/>
        <v>26</v>
      </c>
      <c r="R748" s="34">
        <f t="shared" si="54"/>
        <v>84</v>
      </c>
      <c r="S748" s="23"/>
      <c r="T748" s="27"/>
      <c r="U748" s="29"/>
      <c r="V748" s="29"/>
      <c r="W748" s="27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>
        <v>26</v>
      </c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</row>
    <row r="749" spans="1:185" s="30" customFormat="1" ht="15.75" customHeight="1" x14ac:dyDescent="0.2">
      <c r="A749" s="25" t="s">
        <v>1723</v>
      </c>
      <c r="B749" s="41" t="s">
        <v>2854</v>
      </c>
      <c r="C749" s="26" t="s">
        <v>105</v>
      </c>
      <c r="D749" s="24" t="s">
        <v>1725</v>
      </c>
      <c r="E749" s="24" t="s">
        <v>1968</v>
      </c>
      <c r="F749" s="31"/>
      <c r="G749" s="24"/>
      <c r="H749" s="24"/>
      <c r="I749" s="25"/>
      <c r="J749" s="24"/>
      <c r="K749" s="24"/>
      <c r="L749" s="27"/>
      <c r="M749" s="28"/>
      <c r="N749" s="28"/>
      <c r="O749" s="27"/>
      <c r="P749" s="27"/>
      <c r="Q749" s="33">
        <f t="shared" si="53"/>
        <v>26</v>
      </c>
      <c r="R749" s="34">
        <f t="shared" si="54"/>
        <v>84</v>
      </c>
      <c r="S749" s="23"/>
      <c r="T749" s="27"/>
      <c r="U749" s="29"/>
      <c r="V749" s="29"/>
      <c r="W749" s="27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>
        <v>26</v>
      </c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</row>
    <row r="750" spans="1:185" s="30" customFormat="1" ht="15.75" customHeight="1" x14ac:dyDescent="0.2">
      <c r="A750" s="25" t="s">
        <v>1723</v>
      </c>
      <c r="B750" s="41" t="s">
        <v>2854</v>
      </c>
      <c r="C750" s="26" t="s">
        <v>105</v>
      </c>
      <c r="D750" s="24" t="s">
        <v>2668</v>
      </c>
      <c r="E750" s="24" t="s">
        <v>2669</v>
      </c>
      <c r="F750" s="31"/>
      <c r="G750" s="24" t="s">
        <v>2670</v>
      </c>
      <c r="H750" s="24" t="s">
        <v>316</v>
      </c>
      <c r="I750" s="25">
        <v>7</v>
      </c>
      <c r="J750" s="24" t="s">
        <v>2295</v>
      </c>
      <c r="K750" s="24" t="s">
        <v>2671</v>
      </c>
      <c r="L750" s="27">
        <v>999887497</v>
      </c>
      <c r="M750" s="28" t="s">
        <v>112</v>
      </c>
      <c r="N750" s="28"/>
      <c r="O750" s="27"/>
      <c r="P750" s="27"/>
      <c r="Q750" s="33">
        <f t="shared" si="53"/>
        <v>23.23</v>
      </c>
      <c r="R750" s="34">
        <f t="shared" si="54"/>
        <v>86</v>
      </c>
      <c r="S750" s="23"/>
      <c r="T750" s="27"/>
      <c r="U750" s="29"/>
      <c r="V750" s="29"/>
      <c r="W750" s="27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>
        <v>23.23</v>
      </c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</row>
    <row r="751" spans="1:185" s="30" customFormat="1" ht="15.75" customHeight="1" x14ac:dyDescent="0.2">
      <c r="A751" s="25" t="s">
        <v>1723</v>
      </c>
      <c r="B751" s="41" t="s">
        <v>2854</v>
      </c>
      <c r="C751" s="26" t="s">
        <v>105</v>
      </c>
      <c r="D751" s="24" t="s">
        <v>2001</v>
      </c>
      <c r="E751" s="24" t="s">
        <v>731</v>
      </c>
      <c r="F751" s="31">
        <v>37392</v>
      </c>
      <c r="G751" s="24" t="s">
        <v>2014</v>
      </c>
      <c r="H751" s="24" t="s">
        <v>606</v>
      </c>
      <c r="I751" s="25">
        <v>7</v>
      </c>
      <c r="J751" s="24" t="s">
        <v>1338</v>
      </c>
      <c r="K751" s="24" t="s">
        <v>1339</v>
      </c>
      <c r="L751" s="27">
        <v>999776301</v>
      </c>
      <c r="M751" s="28" t="s">
        <v>112</v>
      </c>
      <c r="N751" s="28"/>
      <c r="O751" s="27"/>
      <c r="P751" s="27"/>
      <c r="Q751" s="33">
        <f>22.5 + SUM(AO751:EE751)</f>
        <v>22.5</v>
      </c>
      <c r="R751" s="34">
        <f t="shared" si="54"/>
        <v>87</v>
      </c>
      <c r="S751" s="23"/>
      <c r="T751" s="27"/>
      <c r="U751" s="29"/>
      <c r="V751" s="29"/>
      <c r="W751" s="27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</row>
    <row r="752" spans="1:185" s="30" customFormat="1" ht="15.75" customHeight="1" x14ac:dyDescent="0.2">
      <c r="A752" s="25" t="s">
        <v>1723</v>
      </c>
      <c r="B752" s="41" t="s">
        <v>2854</v>
      </c>
      <c r="C752" s="26" t="s">
        <v>105</v>
      </c>
      <c r="D752" s="24" t="s">
        <v>2357</v>
      </c>
      <c r="E752" s="24" t="s">
        <v>1766</v>
      </c>
      <c r="F752" s="31">
        <v>37262</v>
      </c>
      <c r="G752" s="24" t="s">
        <v>478</v>
      </c>
      <c r="H752" s="24" t="s">
        <v>116</v>
      </c>
      <c r="I752" s="25">
        <v>2</v>
      </c>
      <c r="J752" s="24" t="s">
        <v>1099</v>
      </c>
      <c r="K752" s="24" t="s">
        <v>2358</v>
      </c>
      <c r="L752" s="27">
        <v>999827221</v>
      </c>
      <c r="M752" s="28" t="s">
        <v>112</v>
      </c>
      <c r="N752" s="28"/>
      <c r="O752" s="27"/>
      <c r="P752" s="27"/>
      <c r="Q752" s="33">
        <f>SUM(T752:EE752)</f>
        <v>22.5</v>
      </c>
      <c r="R752" s="34">
        <f t="shared" si="54"/>
        <v>87</v>
      </c>
      <c r="S752" s="23"/>
      <c r="T752" s="27"/>
      <c r="U752" s="29"/>
      <c r="V752" s="29"/>
      <c r="W752" s="27"/>
      <c r="X752" s="29"/>
      <c r="Y752" s="29"/>
      <c r="Z752" s="29"/>
      <c r="AA752" s="29"/>
      <c r="AB752" s="29"/>
      <c r="AC752" s="29"/>
      <c r="AD752" s="29"/>
      <c r="AE752" s="29"/>
      <c r="AF752" s="29"/>
      <c r="AG752" s="29">
        <v>22.5</v>
      </c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</row>
    <row r="753" spans="1:185" s="30" customFormat="1" ht="15.75" customHeight="1" x14ac:dyDescent="0.2">
      <c r="A753" s="25" t="s">
        <v>1723</v>
      </c>
      <c r="B753" s="41" t="s">
        <v>2854</v>
      </c>
      <c r="C753" s="26" t="s">
        <v>105</v>
      </c>
      <c r="D753" s="24" t="s">
        <v>1903</v>
      </c>
      <c r="E753" s="24" t="s">
        <v>2932</v>
      </c>
      <c r="F753" s="31"/>
      <c r="G753" s="24" t="s">
        <v>2933</v>
      </c>
      <c r="H753" s="24" t="s">
        <v>2934</v>
      </c>
      <c r="I753" s="25">
        <v>5</v>
      </c>
      <c r="J753" s="24" t="s">
        <v>2080</v>
      </c>
      <c r="K753" s="24" t="s">
        <v>2081</v>
      </c>
      <c r="L753" s="27">
        <v>999788540</v>
      </c>
      <c r="M753" s="28" t="s">
        <v>112</v>
      </c>
      <c r="N753" s="28"/>
      <c r="O753" s="27"/>
      <c r="P753" s="27"/>
      <c r="Q753" s="33">
        <f>SUM(T753:EE753)</f>
        <v>20.8</v>
      </c>
      <c r="R753" s="34">
        <f t="shared" si="54"/>
        <v>89</v>
      </c>
      <c r="S753" s="23"/>
      <c r="T753" s="27"/>
      <c r="U753" s="29"/>
      <c r="V753" s="29"/>
      <c r="W753" s="27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>
        <v>20.8</v>
      </c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</row>
    <row r="754" spans="1:185" s="30" customFormat="1" ht="15.75" customHeight="1" x14ac:dyDescent="0.2">
      <c r="A754" s="25" t="s">
        <v>1723</v>
      </c>
      <c r="B754" s="41" t="s">
        <v>2854</v>
      </c>
      <c r="C754" s="26" t="s">
        <v>105</v>
      </c>
      <c r="D754" s="24" t="s">
        <v>2168</v>
      </c>
      <c r="E754" s="24" t="s">
        <v>2681</v>
      </c>
      <c r="F754" s="31"/>
      <c r="G754" s="24" t="s">
        <v>1118</v>
      </c>
      <c r="H754" s="24" t="s">
        <v>109</v>
      </c>
      <c r="I754" s="25">
        <v>6</v>
      </c>
      <c r="J754" s="24" t="s">
        <v>2682</v>
      </c>
      <c r="K754" s="24" t="s">
        <v>2683</v>
      </c>
      <c r="L754" s="27">
        <v>999734466</v>
      </c>
      <c r="M754" s="28" t="s">
        <v>112</v>
      </c>
      <c r="N754" s="28"/>
      <c r="O754" s="27"/>
      <c r="P754" s="27"/>
      <c r="Q754" s="33">
        <f>SUM(T754:EE754)</f>
        <v>20</v>
      </c>
      <c r="R754" s="34">
        <f t="shared" si="54"/>
        <v>90</v>
      </c>
      <c r="S754" s="23"/>
      <c r="T754" s="27"/>
      <c r="U754" s="29"/>
      <c r="V754" s="29"/>
      <c r="W754" s="27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>
        <v>20</v>
      </c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</row>
    <row r="755" spans="1:185" s="30" customFormat="1" ht="15.75" customHeight="1" x14ac:dyDescent="0.2">
      <c r="A755" s="25" t="s">
        <v>2015</v>
      </c>
      <c r="B755" s="41" t="s">
        <v>2854</v>
      </c>
      <c r="C755" s="26" t="s">
        <v>105</v>
      </c>
      <c r="D755" s="24" t="s">
        <v>1778</v>
      </c>
      <c r="E755" s="24" t="s">
        <v>731</v>
      </c>
      <c r="F755" s="31">
        <v>37336</v>
      </c>
      <c r="G755" s="24" t="s">
        <v>2742</v>
      </c>
      <c r="H755" s="24" t="s">
        <v>116</v>
      </c>
      <c r="I755" s="25">
        <v>2</v>
      </c>
      <c r="J755" s="24" t="s">
        <v>969</v>
      </c>
      <c r="K755" s="24" t="s">
        <v>970</v>
      </c>
      <c r="L755" s="27">
        <v>999853376</v>
      </c>
      <c r="M755" s="28" t="s">
        <v>112</v>
      </c>
      <c r="N755" s="28"/>
      <c r="O755" s="27"/>
      <c r="P755" s="27"/>
      <c r="Q755" s="33">
        <f>17 + SUM(AO755:EE755)</f>
        <v>17</v>
      </c>
      <c r="R755" s="34">
        <f t="shared" si="54"/>
        <v>91</v>
      </c>
      <c r="S755" s="23"/>
      <c r="T755" s="27"/>
      <c r="U755" s="29"/>
      <c r="V755" s="29"/>
      <c r="W755" s="27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</row>
    <row r="756" spans="1:185" s="30" customFormat="1" ht="15.75" customHeight="1" x14ac:dyDescent="0.2">
      <c r="A756" s="25" t="s">
        <v>1723</v>
      </c>
      <c r="B756" s="41" t="s">
        <v>2854</v>
      </c>
      <c r="C756" s="26" t="s">
        <v>105</v>
      </c>
      <c r="D756" s="24" t="s">
        <v>2935</v>
      </c>
      <c r="E756" s="24" t="s">
        <v>2936</v>
      </c>
      <c r="F756" s="31">
        <v>37013</v>
      </c>
      <c r="G756" s="24" t="s">
        <v>1997</v>
      </c>
      <c r="H756" s="24" t="s">
        <v>116</v>
      </c>
      <c r="I756" s="25">
        <v>2</v>
      </c>
      <c r="J756" s="24" t="s">
        <v>395</v>
      </c>
      <c r="K756" s="24" t="s">
        <v>2937</v>
      </c>
      <c r="L756" s="27">
        <v>999904779</v>
      </c>
      <c r="M756" s="28" t="s">
        <v>112</v>
      </c>
      <c r="N756" s="28"/>
      <c r="O756" s="27"/>
      <c r="P756" s="27"/>
      <c r="Q756" s="33">
        <f>SUM(T756:EE756)</f>
        <v>17</v>
      </c>
      <c r="R756" s="34">
        <f t="shared" si="54"/>
        <v>91</v>
      </c>
      <c r="S756" s="23"/>
      <c r="T756" s="27"/>
      <c r="U756" s="29"/>
      <c r="V756" s="29"/>
      <c r="W756" s="27"/>
      <c r="X756" s="29"/>
      <c r="Y756" s="29"/>
      <c r="Z756" s="29"/>
      <c r="AA756" s="29"/>
      <c r="AB756" s="29"/>
      <c r="AC756" s="29"/>
      <c r="AD756" s="29"/>
      <c r="AE756" s="29"/>
      <c r="AF756" s="29"/>
      <c r="AG756" s="29">
        <v>17</v>
      </c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</row>
    <row r="757" spans="1:185" s="30" customFormat="1" ht="15.75" customHeight="1" x14ac:dyDescent="0.2">
      <c r="A757" s="25" t="s">
        <v>1723</v>
      </c>
      <c r="B757" s="41" t="s">
        <v>2854</v>
      </c>
      <c r="C757" s="26" t="s">
        <v>105</v>
      </c>
      <c r="D757" s="24" t="s">
        <v>2938</v>
      </c>
      <c r="E757" s="24" t="s">
        <v>2939</v>
      </c>
      <c r="F757" s="31">
        <v>37577</v>
      </c>
      <c r="G757" s="24" t="s">
        <v>2940</v>
      </c>
      <c r="H757" s="24" t="s">
        <v>169</v>
      </c>
      <c r="I757" s="25">
        <v>2</v>
      </c>
      <c r="J757" s="24" t="s">
        <v>753</v>
      </c>
      <c r="K757" s="24" t="s">
        <v>754</v>
      </c>
      <c r="L757" s="27">
        <v>999873854</v>
      </c>
      <c r="M757" s="28" t="s">
        <v>112</v>
      </c>
      <c r="N757" s="28"/>
      <c r="O757" s="27"/>
      <c r="P757" s="27"/>
      <c r="Q757" s="33">
        <f>17 + SUM(AO757:EE757)</f>
        <v>17</v>
      </c>
      <c r="R757" s="34">
        <f t="shared" si="54"/>
        <v>91</v>
      </c>
      <c r="S757" s="23"/>
      <c r="T757" s="27"/>
      <c r="U757" s="29"/>
      <c r="V757" s="29"/>
      <c r="W757" s="27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</row>
    <row r="758" spans="1:185" s="30" customFormat="1" ht="15.75" customHeight="1" x14ac:dyDescent="0.2">
      <c r="A758" s="25" t="s">
        <v>1723</v>
      </c>
      <c r="B758" s="41" t="s">
        <v>2854</v>
      </c>
      <c r="C758" s="26" t="s">
        <v>105</v>
      </c>
      <c r="D758" s="24" t="s">
        <v>1836</v>
      </c>
      <c r="E758" s="24" t="s">
        <v>2521</v>
      </c>
      <c r="F758" s="31">
        <v>37533</v>
      </c>
      <c r="G758" s="24" t="s">
        <v>161</v>
      </c>
      <c r="H758" s="24" t="s">
        <v>109</v>
      </c>
      <c r="I758" s="25">
        <v>6</v>
      </c>
      <c r="J758" s="24" t="s">
        <v>435</v>
      </c>
      <c r="K758" s="24" t="s">
        <v>2522</v>
      </c>
      <c r="L758" s="27">
        <v>999863483</v>
      </c>
      <c r="M758" s="28" t="s">
        <v>112</v>
      </c>
      <c r="N758" s="28"/>
      <c r="O758" s="27"/>
      <c r="P758" s="27"/>
      <c r="Q758" s="33">
        <f>SUM(T758:EE758)</f>
        <v>17</v>
      </c>
      <c r="R758" s="34">
        <f t="shared" si="54"/>
        <v>91</v>
      </c>
      <c r="S758" s="23"/>
      <c r="T758" s="27">
        <v>17</v>
      </c>
      <c r="U758" s="29"/>
      <c r="V758" s="29"/>
      <c r="W758" s="27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</row>
    <row r="759" spans="1:185" s="30" customFormat="1" ht="15.75" customHeight="1" x14ac:dyDescent="0.2">
      <c r="A759" s="25" t="s">
        <v>1723</v>
      </c>
      <c r="B759" s="41" t="s">
        <v>2854</v>
      </c>
      <c r="C759" s="26" t="s">
        <v>105</v>
      </c>
      <c r="D759" s="24" t="s">
        <v>1336</v>
      </c>
      <c r="E759" s="24" t="s">
        <v>2941</v>
      </c>
      <c r="F759" s="31"/>
      <c r="G759" s="24"/>
      <c r="H759" s="24"/>
      <c r="I759" s="25"/>
      <c r="J759" s="24"/>
      <c r="K759" s="24"/>
      <c r="L759" s="27"/>
      <c r="M759" s="28"/>
      <c r="N759" s="28"/>
      <c r="O759" s="27"/>
      <c r="P759" s="27"/>
      <c r="Q759" s="33">
        <f>SUM(T759:EE759)</f>
        <v>11.44</v>
      </c>
      <c r="R759" s="34">
        <f t="shared" si="54"/>
        <v>95</v>
      </c>
      <c r="S759" s="23"/>
      <c r="T759" s="27"/>
      <c r="U759" s="29"/>
      <c r="V759" s="29"/>
      <c r="W759" s="27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>
        <v>11.44</v>
      </c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</row>
    <row r="760" spans="1:185" s="30" customFormat="1" ht="15.75" customHeight="1" x14ac:dyDescent="0.2">
      <c r="A760" s="25" t="s">
        <v>1723</v>
      </c>
      <c r="B760" s="41" t="s">
        <v>2854</v>
      </c>
      <c r="C760" s="26" t="s">
        <v>105</v>
      </c>
      <c r="D760" s="24" t="s">
        <v>1778</v>
      </c>
      <c r="E760" s="24" t="s">
        <v>2942</v>
      </c>
      <c r="F760" s="31">
        <v>37032</v>
      </c>
      <c r="G760" s="24" t="s">
        <v>2943</v>
      </c>
      <c r="H760" s="24" t="s">
        <v>606</v>
      </c>
      <c r="I760" s="25">
        <v>7</v>
      </c>
      <c r="J760" s="24" t="s">
        <v>2944</v>
      </c>
      <c r="K760" s="24" t="s">
        <v>2945</v>
      </c>
      <c r="L760" s="27">
        <v>999903123</v>
      </c>
      <c r="M760" s="28" t="s">
        <v>112</v>
      </c>
      <c r="N760" s="28"/>
      <c r="O760" s="27"/>
      <c r="P760" s="27"/>
      <c r="Q760" s="33">
        <f>SUM(T760:EE760)</f>
        <v>10.5</v>
      </c>
      <c r="R760" s="34">
        <f t="shared" si="54"/>
        <v>96</v>
      </c>
      <c r="S760" s="23"/>
      <c r="T760" s="27"/>
      <c r="U760" s="29"/>
      <c r="V760" s="29"/>
      <c r="W760" s="27"/>
      <c r="X760" s="29"/>
      <c r="Y760" s="29"/>
      <c r="Z760" s="29"/>
      <c r="AA760" s="29"/>
      <c r="AB760" s="29">
        <v>10.5</v>
      </c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</row>
    <row r="761" spans="1:185" s="30" customFormat="1" ht="15.75" customHeight="1" x14ac:dyDescent="0.2">
      <c r="A761" s="25" t="s">
        <v>1723</v>
      </c>
      <c r="B761" s="41" t="s">
        <v>2854</v>
      </c>
      <c r="C761" s="26" t="s">
        <v>105</v>
      </c>
      <c r="D761" s="24" t="s">
        <v>1906</v>
      </c>
      <c r="E761" s="24" t="s">
        <v>2946</v>
      </c>
      <c r="F761" s="31">
        <v>37286</v>
      </c>
      <c r="G761" s="24" t="s">
        <v>2947</v>
      </c>
      <c r="H761" s="24" t="s">
        <v>426</v>
      </c>
      <c r="I761" s="25">
        <v>7</v>
      </c>
      <c r="J761" s="24" t="s">
        <v>2948</v>
      </c>
      <c r="K761" s="24" t="s">
        <v>2949</v>
      </c>
      <c r="L761" s="27">
        <v>999901061</v>
      </c>
      <c r="M761" s="28" t="s">
        <v>112</v>
      </c>
      <c r="N761" s="28"/>
      <c r="O761" s="27"/>
      <c r="P761" s="27"/>
      <c r="Q761" s="33">
        <f>8.05 + SUM(AO761:EE761)</f>
        <v>8.0500000000000007</v>
      </c>
      <c r="R761" s="34">
        <f t="shared" si="54"/>
        <v>97</v>
      </c>
      <c r="S761" s="23"/>
      <c r="T761" s="27"/>
      <c r="U761" s="29"/>
      <c r="V761" s="29"/>
      <c r="W761" s="27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</row>
    <row r="762" spans="1:185" s="30" customFormat="1" ht="15.75" customHeight="1" x14ac:dyDescent="0.2">
      <c r="A762" s="25" t="s">
        <v>1723</v>
      </c>
      <c r="B762" s="41" t="s">
        <v>2854</v>
      </c>
      <c r="C762" s="26" t="s">
        <v>105</v>
      </c>
      <c r="D762" s="24" t="s">
        <v>1886</v>
      </c>
      <c r="E762" s="24" t="s">
        <v>2770</v>
      </c>
      <c r="F762" s="31">
        <v>37030</v>
      </c>
      <c r="G762" s="24" t="s">
        <v>2771</v>
      </c>
      <c r="H762" s="24" t="s">
        <v>316</v>
      </c>
      <c r="I762" s="25">
        <v>7</v>
      </c>
      <c r="J762" s="24" t="s">
        <v>2772</v>
      </c>
      <c r="K762" s="24" t="s">
        <v>2773</v>
      </c>
      <c r="L762" s="27">
        <v>999880173</v>
      </c>
      <c r="M762" s="28" t="s">
        <v>112</v>
      </c>
      <c r="N762" s="28"/>
      <c r="O762" s="27"/>
      <c r="P762" s="27"/>
      <c r="Q762" s="33">
        <f t="shared" ref="Q762:Q793" si="55">SUM(T762:EE762)</f>
        <v>7.5</v>
      </c>
      <c r="R762" s="34">
        <f t="shared" ref="R762:R793" si="56">RANK(Q762,$Q$665:$Q$849)</f>
        <v>98</v>
      </c>
      <c r="S762" s="23"/>
      <c r="T762" s="27"/>
      <c r="U762" s="29"/>
      <c r="V762" s="29"/>
      <c r="W762" s="27"/>
      <c r="X762" s="29"/>
      <c r="Y762" s="29"/>
      <c r="Z762" s="29"/>
      <c r="AA762" s="29">
        <v>7.5</v>
      </c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</row>
    <row r="763" spans="1:185" s="30" customFormat="1" ht="15.75" hidden="1" customHeight="1" x14ac:dyDescent="0.2">
      <c r="A763" s="25" t="s">
        <v>1723</v>
      </c>
      <c r="B763" s="41" t="s">
        <v>2854</v>
      </c>
      <c r="C763" s="26" t="s">
        <v>105</v>
      </c>
      <c r="D763" s="24" t="s">
        <v>2950</v>
      </c>
      <c r="E763" s="24" t="s">
        <v>2951</v>
      </c>
      <c r="F763" s="31">
        <v>37165</v>
      </c>
      <c r="G763" s="24" t="s">
        <v>2952</v>
      </c>
      <c r="H763" s="24" t="s">
        <v>316</v>
      </c>
      <c r="I763" s="25">
        <v>7</v>
      </c>
      <c r="J763" s="24" t="s">
        <v>317</v>
      </c>
      <c r="K763" s="24" t="s">
        <v>318</v>
      </c>
      <c r="L763" s="27">
        <v>999872451</v>
      </c>
      <c r="M763" s="28" t="s">
        <v>112</v>
      </c>
      <c r="N763" s="28"/>
      <c r="O763" s="27"/>
      <c r="P763" s="27"/>
      <c r="Q763" s="33">
        <f t="shared" si="55"/>
        <v>0</v>
      </c>
      <c r="R763" s="34">
        <f t="shared" si="56"/>
        <v>99</v>
      </c>
      <c r="S763" s="23"/>
      <c r="T763" s="27"/>
      <c r="U763" s="29"/>
      <c r="V763" s="29"/>
      <c r="W763" s="27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</row>
    <row r="764" spans="1:185" s="30" customFormat="1" ht="15.75" hidden="1" customHeight="1" x14ac:dyDescent="0.2">
      <c r="A764" s="25" t="s">
        <v>1723</v>
      </c>
      <c r="B764" s="41" t="s">
        <v>2854</v>
      </c>
      <c r="C764" s="26" t="s">
        <v>105</v>
      </c>
      <c r="D764" s="24" t="s">
        <v>2462</v>
      </c>
      <c r="E764" s="24" t="s">
        <v>2953</v>
      </c>
      <c r="F764" s="31"/>
      <c r="G764" s="24" t="s">
        <v>744</v>
      </c>
      <c r="H764" s="24" t="s">
        <v>310</v>
      </c>
      <c r="I764" s="25">
        <v>5</v>
      </c>
      <c r="J764" s="24" t="s">
        <v>2954</v>
      </c>
      <c r="K764" s="24" t="s">
        <v>2955</v>
      </c>
      <c r="L764" s="27">
        <v>999882698</v>
      </c>
      <c r="M764" s="28" t="s">
        <v>112</v>
      </c>
      <c r="N764" s="28"/>
      <c r="O764" s="27"/>
      <c r="P764" s="27"/>
      <c r="Q764" s="33">
        <f t="shared" si="55"/>
        <v>0</v>
      </c>
      <c r="R764" s="34">
        <f t="shared" si="56"/>
        <v>99</v>
      </c>
      <c r="S764" s="23"/>
      <c r="T764" s="27"/>
      <c r="U764" s="29"/>
      <c r="V764" s="29"/>
      <c r="W764" s="27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</row>
    <row r="765" spans="1:185" s="30" customFormat="1" ht="15.75" hidden="1" customHeight="1" x14ac:dyDescent="0.2">
      <c r="A765" s="25" t="s">
        <v>1723</v>
      </c>
      <c r="B765" s="41" t="s">
        <v>2854</v>
      </c>
      <c r="C765" s="26" t="s">
        <v>105</v>
      </c>
      <c r="D765" s="24" t="s">
        <v>2956</v>
      </c>
      <c r="E765" s="24" t="s">
        <v>2957</v>
      </c>
      <c r="F765" s="31">
        <v>37281</v>
      </c>
      <c r="G765" s="24" t="s">
        <v>1614</v>
      </c>
      <c r="H765" s="24" t="s">
        <v>258</v>
      </c>
      <c r="I765" s="25">
        <v>5</v>
      </c>
      <c r="J765" s="24" t="s">
        <v>1615</v>
      </c>
      <c r="K765" s="24" t="s">
        <v>1616</v>
      </c>
      <c r="L765" s="27">
        <v>999783854</v>
      </c>
      <c r="M765" s="28"/>
      <c r="N765" s="28"/>
      <c r="O765" s="27"/>
      <c r="P765" s="27"/>
      <c r="Q765" s="33">
        <f t="shared" si="55"/>
        <v>0</v>
      </c>
      <c r="R765" s="34">
        <f t="shared" si="56"/>
        <v>99</v>
      </c>
      <c r="S765" s="23"/>
      <c r="T765" s="27"/>
      <c r="U765" s="29"/>
      <c r="V765" s="29"/>
      <c r="W765" s="27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</row>
    <row r="766" spans="1:185" s="30" customFormat="1" ht="15.75" hidden="1" customHeight="1" x14ac:dyDescent="0.2">
      <c r="A766" s="25" t="s">
        <v>1723</v>
      </c>
      <c r="B766" s="41" t="s">
        <v>2854</v>
      </c>
      <c r="C766" s="26" t="s">
        <v>105</v>
      </c>
      <c r="D766" s="24" t="s">
        <v>2958</v>
      </c>
      <c r="E766" s="24" t="s">
        <v>2959</v>
      </c>
      <c r="F766" s="31"/>
      <c r="G766" s="24" t="s">
        <v>2195</v>
      </c>
      <c r="H766" s="24" t="s">
        <v>275</v>
      </c>
      <c r="I766" s="25">
        <v>3</v>
      </c>
      <c r="J766" s="24" t="s">
        <v>390</v>
      </c>
      <c r="K766" s="24" t="s">
        <v>2960</v>
      </c>
      <c r="L766" s="27">
        <v>999883223</v>
      </c>
      <c r="M766" s="28" t="s">
        <v>112</v>
      </c>
      <c r="N766" s="28"/>
      <c r="O766" s="27"/>
      <c r="P766" s="27"/>
      <c r="Q766" s="33">
        <f t="shared" si="55"/>
        <v>0</v>
      </c>
      <c r="R766" s="34">
        <f t="shared" si="56"/>
        <v>99</v>
      </c>
      <c r="S766" s="23"/>
      <c r="T766" s="27"/>
      <c r="U766" s="29"/>
      <c r="V766" s="29"/>
      <c r="W766" s="27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</row>
    <row r="767" spans="1:185" s="30" customFormat="1" ht="15.75" hidden="1" customHeight="1" x14ac:dyDescent="0.2">
      <c r="A767" s="25" t="s">
        <v>1723</v>
      </c>
      <c r="B767" s="41" t="s">
        <v>2854</v>
      </c>
      <c r="C767" s="26" t="s">
        <v>105</v>
      </c>
      <c r="D767" s="24" t="s">
        <v>2418</v>
      </c>
      <c r="E767" s="24" t="s">
        <v>2419</v>
      </c>
      <c r="F767" s="31">
        <v>37472</v>
      </c>
      <c r="G767" s="24" t="s">
        <v>381</v>
      </c>
      <c r="H767" s="24" t="s">
        <v>382</v>
      </c>
      <c r="I767" s="25">
        <v>3</v>
      </c>
      <c r="J767" s="24" t="s">
        <v>383</v>
      </c>
      <c r="K767" s="24" t="s">
        <v>384</v>
      </c>
      <c r="L767" s="27">
        <v>999824988</v>
      </c>
      <c r="M767" s="28"/>
      <c r="N767" s="28"/>
      <c r="O767" s="27"/>
      <c r="P767" s="27"/>
      <c r="Q767" s="33">
        <f t="shared" si="55"/>
        <v>0</v>
      </c>
      <c r="R767" s="34">
        <f t="shared" si="56"/>
        <v>99</v>
      </c>
      <c r="S767" s="23"/>
      <c r="T767" s="27"/>
      <c r="U767" s="29"/>
      <c r="V767" s="29"/>
      <c r="W767" s="27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</row>
    <row r="768" spans="1:185" s="30" customFormat="1" ht="15.75" hidden="1" customHeight="1" x14ac:dyDescent="0.2">
      <c r="A768" s="25" t="s">
        <v>1723</v>
      </c>
      <c r="B768" s="41" t="s">
        <v>2854</v>
      </c>
      <c r="C768" s="26" t="s">
        <v>105</v>
      </c>
      <c r="D768" s="24" t="s">
        <v>1912</v>
      </c>
      <c r="E768" s="24" t="s">
        <v>943</v>
      </c>
      <c r="F768" s="31">
        <v>37281</v>
      </c>
      <c r="G768" s="24" t="s">
        <v>274</v>
      </c>
      <c r="H768" s="24" t="s">
        <v>275</v>
      </c>
      <c r="I768" s="25">
        <v>3</v>
      </c>
      <c r="J768" s="24" t="s">
        <v>276</v>
      </c>
      <c r="K768" s="24" t="s">
        <v>277</v>
      </c>
      <c r="L768" s="27">
        <v>999779096</v>
      </c>
      <c r="M768" s="28"/>
      <c r="N768" s="28"/>
      <c r="O768" s="27"/>
      <c r="P768" s="27"/>
      <c r="Q768" s="33">
        <f t="shared" si="55"/>
        <v>0</v>
      </c>
      <c r="R768" s="34">
        <f t="shared" si="56"/>
        <v>99</v>
      </c>
      <c r="S768" s="23"/>
      <c r="T768" s="27"/>
      <c r="U768" s="29"/>
      <c r="V768" s="29"/>
      <c r="W768" s="27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</row>
    <row r="769" spans="1:185" s="30" customFormat="1" ht="15.75" hidden="1" customHeight="1" x14ac:dyDescent="0.2">
      <c r="A769" s="25" t="s">
        <v>1723</v>
      </c>
      <c r="B769" s="41" t="s">
        <v>2854</v>
      </c>
      <c r="C769" s="26" t="s">
        <v>105</v>
      </c>
      <c r="D769" s="24" t="s">
        <v>2595</v>
      </c>
      <c r="E769" s="24" t="s">
        <v>2596</v>
      </c>
      <c r="F769" s="31">
        <v>37244</v>
      </c>
      <c r="G769" s="24" t="s">
        <v>2597</v>
      </c>
      <c r="H769" s="24" t="s">
        <v>291</v>
      </c>
      <c r="I769" s="25">
        <v>7</v>
      </c>
      <c r="J769" s="24" t="s">
        <v>2598</v>
      </c>
      <c r="K769" s="24" t="s">
        <v>2599</v>
      </c>
      <c r="L769" s="27">
        <v>999823816</v>
      </c>
      <c r="M769" s="28" t="s">
        <v>112</v>
      </c>
      <c r="N769" s="28"/>
      <c r="O769" s="27"/>
      <c r="P769" s="27"/>
      <c r="Q769" s="33">
        <f t="shared" si="55"/>
        <v>0</v>
      </c>
      <c r="R769" s="34">
        <f t="shared" si="56"/>
        <v>99</v>
      </c>
      <c r="S769" s="23"/>
      <c r="T769" s="27"/>
      <c r="U769" s="29"/>
      <c r="V769" s="29"/>
      <c r="W769" s="27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</row>
    <row r="770" spans="1:185" s="30" customFormat="1" ht="15.75" hidden="1" customHeight="1" x14ac:dyDescent="0.2">
      <c r="A770" s="25" t="s">
        <v>1723</v>
      </c>
      <c r="B770" s="41" t="s">
        <v>2854</v>
      </c>
      <c r="C770" s="26" t="s">
        <v>105</v>
      </c>
      <c r="D770" s="24" t="s">
        <v>2961</v>
      </c>
      <c r="E770" s="24" t="s">
        <v>2962</v>
      </c>
      <c r="F770" s="31"/>
      <c r="G770" s="24" t="s">
        <v>2184</v>
      </c>
      <c r="H770" s="24" t="s">
        <v>116</v>
      </c>
      <c r="I770" s="25">
        <v>2</v>
      </c>
      <c r="J770" s="24" t="s">
        <v>395</v>
      </c>
      <c r="K770" s="24" t="s">
        <v>1202</v>
      </c>
      <c r="L770" s="27">
        <v>999021236</v>
      </c>
      <c r="M770" s="28" t="s">
        <v>112</v>
      </c>
      <c r="N770" s="28"/>
      <c r="O770" s="27"/>
      <c r="P770" s="27"/>
      <c r="Q770" s="33">
        <f t="shared" si="55"/>
        <v>0</v>
      </c>
      <c r="R770" s="34">
        <f t="shared" si="56"/>
        <v>99</v>
      </c>
      <c r="S770" s="23"/>
      <c r="T770" s="27"/>
      <c r="U770" s="29"/>
      <c r="V770" s="29"/>
      <c r="W770" s="27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</row>
    <row r="771" spans="1:185" s="30" customFormat="1" ht="15.75" hidden="1" customHeight="1" x14ac:dyDescent="0.2">
      <c r="A771" s="25" t="s">
        <v>1723</v>
      </c>
      <c r="B771" s="41" t="s">
        <v>2854</v>
      </c>
      <c r="C771" s="26" t="s">
        <v>105</v>
      </c>
      <c r="D771" s="24" t="s">
        <v>2665</v>
      </c>
      <c r="E771" s="24" t="s">
        <v>2963</v>
      </c>
      <c r="F771" s="31"/>
      <c r="G771" s="24" t="s">
        <v>2964</v>
      </c>
      <c r="H771" s="24" t="s">
        <v>316</v>
      </c>
      <c r="I771" s="25">
        <v>7</v>
      </c>
      <c r="J771" s="24" t="s">
        <v>2965</v>
      </c>
      <c r="K771" s="24" t="s">
        <v>2966</v>
      </c>
      <c r="L771" s="27">
        <v>999869095</v>
      </c>
      <c r="M771" s="28" t="s">
        <v>112</v>
      </c>
      <c r="N771" s="28"/>
      <c r="O771" s="27"/>
      <c r="P771" s="27"/>
      <c r="Q771" s="33">
        <f t="shared" si="55"/>
        <v>0</v>
      </c>
      <c r="R771" s="34">
        <f t="shared" si="56"/>
        <v>99</v>
      </c>
      <c r="S771" s="23"/>
      <c r="T771" s="27"/>
      <c r="U771" s="29"/>
      <c r="V771" s="29"/>
      <c r="W771" s="27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</row>
    <row r="772" spans="1:185" s="30" customFormat="1" ht="15.75" hidden="1" customHeight="1" x14ac:dyDescent="0.2">
      <c r="A772" s="25" t="s">
        <v>1723</v>
      </c>
      <c r="B772" s="41" t="s">
        <v>2854</v>
      </c>
      <c r="C772" s="26" t="s">
        <v>105</v>
      </c>
      <c r="D772" s="24" t="s">
        <v>2262</v>
      </c>
      <c r="E772" s="24" t="s">
        <v>2967</v>
      </c>
      <c r="F772" s="31">
        <v>37237</v>
      </c>
      <c r="G772" s="24" t="s">
        <v>2968</v>
      </c>
      <c r="H772" s="24" t="s">
        <v>2969</v>
      </c>
      <c r="I772" s="25">
        <v>4</v>
      </c>
      <c r="J772" s="24" t="s">
        <v>1634</v>
      </c>
      <c r="K772" s="24" t="s">
        <v>1635</v>
      </c>
      <c r="L772" s="27">
        <v>999835926</v>
      </c>
      <c r="M772" s="28" t="s">
        <v>112</v>
      </c>
      <c r="N772" s="28"/>
      <c r="O772" s="27"/>
      <c r="P772" s="27"/>
      <c r="Q772" s="33">
        <f t="shared" si="55"/>
        <v>0</v>
      </c>
      <c r="R772" s="34">
        <f t="shared" si="56"/>
        <v>99</v>
      </c>
      <c r="S772" s="23"/>
      <c r="T772" s="27"/>
      <c r="U772" s="29"/>
      <c r="V772" s="29"/>
      <c r="W772" s="27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</row>
    <row r="773" spans="1:185" s="30" customFormat="1" ht="15.75" hidden="1" customHeight="1" x14ac:dyDescent="0.2">
      <c r="A773" s="25" t="s">
        <v>1723</v>
      </c>
      <c r="B773" s="41" t="s">
        <v>2854</v>
      </c>
      <c r="C773" s="26" t="s">
        <v>105</v>
      </c>
      <c r="D773" s="24" t="s">
        <v>2573</v>
      </c>
      <c r="E773" s="24" t="s">
        <v>2970</v>
      </c>
      <c r="F773" s="31">
        <v>37294</v>
      </c>
      <c r="G773" s="24" t="s">
        <v>2971</v>
      </c>
      <c r="H773" s="24" t="s">
        <v>291</v>
      </c>
      <c r="I773" s="25">
        <v>7</v>
      </c>
      <c r="J773" s="24" t="s">
        <v>1363</v>
      </c>
      <c r="K773" s="24" t="s">
        <v>2972</v>
      </c>
      <c r="L773" s="27">
        <v>999881154</v>
      </c>
      <c r="M773" s="28" t="s">
        <v>112</v>
      </c>
      <c r="N773" s="28"/>
      <c r="O773" s="27"/>
      <c r="P773" s="27"/>
      <c r="Q773" s="33">
        <f t="shared" si="55"/>
        <v>0</v>
      </c>
      <c r="R773" s="34">
        <f t="shared" si="56"/>
        <v>99</v>
      </c>
      <c r="S773" s="23"/>
      <c r="T773" s="27"/>
      <c r="U773" s="29"/>
      <c r="V773" s="29"/>
      <c r="W773" s="27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</row>
    <row r="774" spans="1:185" s="30" customFormat="1" ht="15.75" hidden="1" customHeight="1" x14ac:dyDescent="0.2">
      <c r="A774" s="25" t="s">
        <v>1723</v>
      </c>
      <c r="B774" s="41" t="s">
        <v>2854</v>
      </c>
      <c r="C774" s="26" t="s">
        <v>105</v>
      </c>
      <c r="D774" s="24" t="s">
        <v>1898</v>
      </c>
      <c r="E774" s="24" t="s">
        <v>2684</v>
      </c>
      <c r="F774" s="31"/>
      <c r="G774" s="24" t="s">
        <v>2685</v>
      </c>
      <c r="H774" s="24" t="s">
        <v>109</v>
      </c>
      <c r="I774" s="25">
        <v>6</v>
      </c>
      <c r="J774" s="24" t="s">
        <v>525</v>
      </c>
      <c r="K774" s="24" t="s">
        <v>1758</v>
      </c>
      <c r="L774" s="27">
        <v>999020101</v>
      </c>
      <c r="M774" s="28" t="s">
        <v>112</v>
      </c>
      <c r="N774" s="28"/>
      <c r="O774" s="27"/>
      <c r="P774" s="27"/>
      <c r="Q774" s="33">
        <f t="shared" si="55"/>
        <v>0</v>
      </c>
      <c r="R774" s="34">
        <f t="shared" si="56"/>
        <v>99</v>
      </c>
      <c r="S774" s="23"/>
      <c r="T774" s="27"/>
      <c r="U774" s="29"/>
      <c r="V774" s="29"/>
      <c r="W774" s="27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</row>
    <row r="775" spans="1:185" s="30" customFormat="1" ht="15.75" hidden="1" customHeight="1" x14ac:dyDescent="0.2">
      <c r="A775" s="25" t="s">
        <v>1723</v>
      </c>
      <c r="B775" s="41" t="s">
        <v>2854</v>
      </c>
      <c r="C775" s="26" t="s">
        <v>105</v>
      </c>
      <c r="D775" s="24" t="s">
        <v>491</v>
      </c>
      <c r="E775" s="24" t="s">
        <v>1833</v>
      </c>
      <c r="F775" s="31">
        <v>36946</v>
      </c>
      <c r="G775" s="24" t="s">
        <v>372</v>
      </c>
      <c r="H775" s="24" t="s">
        <v>116</v>
      </c>
      <c r="I775" s="25">
        <v>2</v>
      </c>
      <c r="J775" s="24" t="s">
        <v>737</v>
      </c>
      <c r="K775" s="24" t="s">
        <v>738</v>
      </c>
      <c r="L775" s="27">
        <v>999901662</v>
      </c>
      <c r="M775" s="28" t="s">
        <v>112</v>
      </c>
      <c r="N775" s="28"/>
      <c r="O775" s="27"/>
      <c r="P775" s="27"/>
      <c r="Q775" s="33">
        <f t="shared" si="55"/>
        <v>0</v>
      </c>
      <c r="R775" s="34">
        <f t="shared" si="56"/>
        <v>99</v>
      </c>
      <c r="S775" s="23"/>
      <c r="T775" s="27"/>
      <c r="U775" s="29"/>
      <c r="V775" s="29"/>
      <c r="W775" s="27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</row>
    <row r="776" spans="1:185" s="30" customFormat="1" ht="15.75" hidden="1" customHeight="1" x14ac:dyDescent="0.2">
      <c r="A776" s="25" t="s">
        <v>1723</v>
      </c>
      <c r="B776" s="41" t="s">
        <v>2854</v>
      </c>
      <c r="C776" s="26" t="s">
        <v>105</v>
      </c>
      <c r="D776" s="24" t="s">
        <v>1876</v>
      </c>
      <c r="E776" s="24" t="s">
        <v>2973</v>
      </c>
      <c r="F776" s="31"/>
      <c r="G776" s="24" t="s">
        <v>2974</v>
      </c>
      <c r="H776" s="24" t="s">
        <v>258</v>
      </c>
      <c r="I776" s="25">
        <v>5</v>
      </c>
      <c r="J776" s="24" t="s">
        <v>2975</v>
      </c>
      <c r="K776" s="24" t="s">
        <v>2976</v>
      </c>
      <c r="L776" s="27">
        <v>999851192</v>
      </c>
      <c r="M776" s="28" t="s">
        <v>112</v>
      </c>
      <c r="N776" s="28"/>
      <c r="O776" s="27"/>
      <c r="P776" s="27"/>
      <c r="Q776" s="33">
        <f t="shared" si="55"/>
        <v>0</v>
      </c>
      <c r="R776" s="34">
        <f t="shared" si="56"/>
        <v>99</v>
      </c>
      <c r="S776" s="23"/>
      <c r="T776" s="27"/>
      <c r="U776" s="29"/>
      <c r="V776" s="29"/>
      <c r="W776" s="27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</row>
    <row r="777" spans="1:185" s="30" customFormat="1" ht="15.75" hidden="1" customHeight="1" x14ac:dyDescent="0.2">
      <c r="A777" s="25" t="s">
        <v>1723</v>
      </c>
      <c r="B777" s="41" t="s">
        <v>2854</v>
      </c>
      <c r="C777" s="26" t="s">
        <v>105</v>
      </c>
      <c r="D777" s="24" t="s">
        <v>2556</v>
      </c>
      <c r="E777" s="24" t="s">
        <v>2557</v>
      </c>
      <c r="F777" s="31"/>
      <c r="G777" s="24" t="s">
        <v>144</v>
      </c>
      <c r="H777" s="24" t="s">
        <v>145</v>
      </c>
      <c r="I777" s="25">
        <v>2</v>
      </c>
      <c r="J777" s="24" t="s">
        <v>839</v>
      </c>
      <c r="K777" s="24" t="s">
        <v>840</v>
      </c>
      <c r="L777" s="27">
        <v>999052113</v>
      </c>
      <c r="M777" s="28" t="s">
        <v>112</v>
      </c>
      <c r="N777" s="28"/>
      <c r="O777" s="27"/>
      <c r="P777" s="27"/>
      <c r="Q777" s="33">
        <f t="shared" si="55"/>
        <v>0</v>
      </c>
      <c r="R777" s="34">
        <f t="shared" si="56"/>
        <v>99</v>
      </c>
      <c r="S777" s="23"/>
      <c r="T777" s="27"/>
      <c r="U777" s="29"/>
      <c r="V777" s="29"/>
      <c r="W777" s="27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</row>
    <row r="778" spans="1:185" s="30" customFormat="1" ht="15.75" hidden="1" customHeight="1" x14ac:dyDescent="0.2">
      <c r="A778" s="25" t="s">
        <v>1723</v>
      </c>
      <c r="B778" s="41" t="s">
        <v>2854</v>
      </c>
      <c r="C778" s="26" t="s">
        <v>105</v>
      </c>
      <c r="D778" s="24" t="s">
        <v>2159</v>
      </c>
      <c r="E778" s="24" t="s">
        <v>2977</v>
      </c>
      <c r="F778" s="31">
        <v>37467</v>
      </c>
      <c r="G778" s="24" t="s">
        <v>1212</v>
      </c>
      <c r="H778" s="24" t="s">
        <v>269</v>
      </c>
      <c r="I778" s="25">
        <v>3</v>
      </c>
      <c r="J778" s="24" t="s">
        <v>2978</v>
      </c>
      <c r="K778" s="24" t="s">
        <v>2979</v>
      </c>
      <c r="L778" s="27">
        <v>999798902</v>
      </c>
      <c r="M778" s="28" t="s">
        <v>112</v>
      </c>
      <c r="N778" s="28"/>
      <c r="O778" s="27"/>
      <c r="P778" s="27"/>
      <c r="Q778" s="33">
        <f t="shared" si="55"/>
        <v>0</v>
      </c>
      <c r="R778" s="34">
        <f t="shared" si="56"/>
        <v>99</v>
      </c>
      <c r="S778" s="23"/>
      <c r="T778" s="27"/>
      <c r="U778" s="29"/>
      <c r="V778" s="29"/>
      <c r="W778" s="27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</row>
    <row r="779" spans="1:185" s="30" customFormat="1" ht="15.75" hidden="1" customHeight="1" x14ac:dyDescent="0.2">
      <c r="A779" s="25" t="s">
        <v>1723</v>
      </c>
      <c r="B779" s="41" t="s">
        <v>2854</v>
      </c>
      <c r="C779" s="26" t="s">
        <v>105</v>
      </c>
      <c r="D779" s="24" t="s">
        <v>2316</v>
      </c>
      <c r="E779" s="24" t="s">
        <v>2317</v>
      </c>
      <c r="F779" s="31">
        <v>37547</v>
      </c>
      <c r="G779" s="24" t="s">
        <v>2607</v>
      </c>
      <c r="H779" s="24" t="s">
        <v>316</v>
      </c>
      <c r="I779" s="25">
        <v>7</v>
      </c>
      <c r="J779" s="24" t="s">
        <v>519</v>
      </c>
      <c r="K779" s="24" t="s">
        <v>520</v>
      </c>
      <c r="L779" s="27">
        <v>999861630</v>
      </c>
      <c r="M779" s="28" t="s">
        <v>112</v>
      </c>
      <c r="N779" s="28"/>
      <c r="O779" s="27"/>
      <c r="P779" s="27"/>
      <c r="Q779" s="33">
        <f t="shared" si="55"/>
        <v>0</v>
      </c>
      <c r="R779" s="34">
        <f t="shared" si="56"/>
        <v>99</v>
      </c>
      <c r="S779" s="23"/>
      <c r="T779" s="27"/>
      <c r="U779" s="29"/>
      <c r="V779" s="29"/>
      <c r="W779" s="27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</row>
    <row r="780" spans="1:185" s="30" customFormat="1" ht="15.75" hidden="1" customHeight="1" x14ac:dyDescent="0.2">
      <c r="A780" s="25" t="s">
        <v>1723</v>
      </c>
      <c r="B780" s="41" t="s">
        <v>2854</v>
      </c>
      <c r="C780" s="26" t="s">
        <v>105</v>
      </c>
      <c r="D780" s="24" t="s">
        <v>1917</v>
      </c>
      <c r="E780" s="24" t="s">
        <v>231</v>
      </c>
      <c r="F780" s="31"/>
      <c r="G780" s="24" t="s">
        <v>1089</v>
      </c>
      <c r="H780" s="24" t="s">
        <v>116</v>
      </c>
      <c r="I780" s="25">
        <v>2</v>
      </c>
      <c r="J780" s="24" t="s">
        <v>1845</v>
      </c>
      <c r="K780" s="24" t="s">
        <v>1846</v>
      </c>
      <c r="L780" s="27">
        <v>999852715</v>
      </c>
      <c r="M780" s="28" t="s">
        <v>112</v>
      </c>
      <c r="N780" s="28"/>
      <c r="O780" s="27"/>
      <c r="P780" s="27"/>
      <c r="Q780" s="33">
        <f t="shared" si="55"/>
        <v>0</v>
      </c>
      <c r="R780" s="34">
        <f t="shared" si="56"/>
        <v>99</v>
      </c>
      <c r="S780" s="23"/>
      <c r="T780" s="27"/>
      <c r="U780" s="29"/>
      <c r="V780" s="29"/>
      <c r="W780" s="27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</row>
    <row r="781" spans="1:185" s="30" customFormat="1" ht="15.75" hidden="1" customHeight="1" x14ac:dyDescent="0.2">
      <c r="A781" s="25" t="s">
        <v>1723</v>
      </c>
      <c r="B781" s="41" t="s">
        <v>2854</v>
      </c>
      <c r="C781" s="26" t="s">
        <v>105</v>
      </c>
      <c r="D781" s="24" t="s">
        <v>1829</v>
      </c>
      <c r="E781" s="24" t="s">
        <v>2980</v>
      </c>
      <c r="F781" s="31">
        <v>37027</v>
      </c>
      <c r="G781" s="24" t="s">
        <v>414</v>
      </c>
      <c r="H781" s="24" t="s">
        <v>2969</v>
      </c>
      <c r="I781" s="25">
        <v>4</v>
      </c>
      <c r="J781" s="24" t="s">
        <v>416</v>
      </c>
      <c r="K781" s="24" t="s">
        <v>417</v>
      </c>
      <c r="L781" s="27">
        <v>999850233</v>
      </c>
      <c r="M781" s="28" t="s">
        <v>112</v>
      </c>
      <c r="N781" s="28"/>
      <c r="O781" s="27"/>
      <c r="P781" s="27"/>
      <c r="Q781" s="33">
        <f t="shared" si="55"/>
        <v>0</v>
      </c>
      <c r="R781" s="34">
        <f t="shared" si="56"/>
        <v>99</v>
      </c>
      <c r="S781" s="23"/>
      <c r="T781" s="27"/>
      <c r="U781" s="29"/>
      <c r="V781" s="29"/>
      <c r="W781" s="27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</row>
    <row r="782" spans="1:185" s="30" customFormat="1" ht="15.75" hidden="1" customHeight="1" x14ac:dyDescent="0.2">
      <c r="A782" s="25" t="s">
        <v>1723</v>
      </c>
      <c r="B782" s="41" t="s">
        <v>2854</v>
      </c>
      <c r="C782" s="26" t="s">
        <v>105</v>
      </c>
      <c r="D782" s="24" t="s">
        <v>482</v>
      </c>
      <c r="E782" s="24" t="s">
        <v>652</v>
      </c>
      <c r="F782" s="31">
        <v>36915</v>
      </c>
      <c r="G782" s="24" t="s">
        <v>439</v>
      </c>
      <c r="H782" s="24" t="s">
        <v>177</v>
      </c>
      <c r="I782" s="25">
        <v>3</v>
      </c>
      <c r="J782" s="24" t="s">
        <v>440</v>
      </c>
      <c r="K782" s="24" t="s">
        <v>441</v>
      </c>
      <c r="L782" s="27">
        <v>999886387</v>
      </c>
      <c r="M782" s="28" t="s">
        <v>112</v>
      </c>
      <c r="N782" s="28"/>
      <c r="O782" s="27"/>
      <c r="P782" s="27"/>
      <c r="Q782" s="33">
        <f t="shared" si="55"/>
        <v>0</v>
      </c>
      <c r="R782" s="34">
        <f t="shared" si="56"/>
        <v>99</v>
      </c>
      <c r="S782" s="23"/>
      <c r="T782" s="27"/>
      <c r="U782" s="29"/>
      <c r="V782" s="29"/>
      <c r="W782" s="27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</row>
    <row r="783" spans="1:185" s="30" customFormat="1" ht="15.75" hidden="1" customHeight="1" x14ac:dyDescent="0.2">
      <c r="A783" s="25" t="s">
        <v>1723</v>
      </c>
      <c r="B783" s="41" t="s">
        <v>2854</v>
      </c>
      <c r="C783" s="26" t="s">
        <v>105</v>
      </c>
      <c r="D783" s="24" t="s">
        <v>1778</v>
      </c>
      <c r="E783" s="24" t="s">
        <v>2983</v>
      </c>
      <c r="F783" s="31">
        <v>37575</v>
      </c>
      <c r="G783" s="24" t="s">
        <v>2374</v>
      </c>
      <c r="H783" s="24" t="s">
        <v>116</v>
      </c>
      <c r="I783" s="25">
        <v>2</v>
      </c>
      <c r="J783" s="24" t="s">
        <v>2375</v>
      </c>
      <c r="K783" s="24" t="s">
        <v>2376</v>
      </c>
      <c r="L783" s="27">
        <v>999902452</v>
      </c>
      <c r="M783" s="28" t="s">
        <v>112</v>
      </c>
      <c r="N783" s="28"/>
      <c r="O783" s="27"/>
      <c r="P783" s="27"/>
      <c r="Q783" s="33">
        <f t="shared" si="55"/>
        <v>0</v>
      </c>
      <c r="R783" s="34">
        <f t="shared" si="56"/>
        <v>99</v>
      </c>
      <c r="S783" s="23"/>
      <c r="T783" s="27"/>
      <c r="U783" s="29"/>
      <c r="V783" s="29"/>
      <c r="W783" s="27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</row>
    <row r="784" spans="1:185" s="30" customFormat="1" ht="15.75" hidden="1" customHeight="1" x14ac:dyDescent="0.2">
      <c r="A784" s="25" t="s">
        <v>1723</v>
      </c>
      <c r="B784" s="41" t="s">
        <v>2854</v>
      </c>
      <c r="C784" s="26" t="s">
        <v>105</v>
      </c>
      <c r="D784" s="24" t="s">
        <v>2984</v>
      </c>
      <c r="E784" s="24" t="s">
        <v>898</v>
      </c>
      <c r="F784" s="31"/>
      <c r="G784" s="24" t="s">
        <v>899</v>
      </c>
      <c r="H784" s="24" t="s">
        <v>116</v>
      </c>
      <c r="I784" s="25">
        <v>2</v>
      </c>
      <c r="J784" s="24" t="s">
        <v>877</v>
      </c>
      <c r="K784" s="24" t="s">
        <v>878</v>
      </c>
      <c r="L784" s="27">
        <v>999750208</v>
      </c>
      <c r="M784" s="28" t="s">
        <v>112</v>
      </c>
      <c r="N784" s="28"/>
      <c r="O784" s="27"/>
      <c r="P784" s="27"/>
      <c r="Q784" s="33">
        <f t="shared" si="55"/>
        <v>0</v>
      </c>
      <c r="R784" s="34">
        <f t="shared" si="56"/>
        <v>99</v>
      </c>
      <c r="S784" s="23"/>
      <c r="T784" s="27"/>
      <c r="U784" s="29"/>
      <c r="V784" s="29"/>
      <c r="W784" s="27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</row>
    <row r="785" spans="1:185" s="30" customFormat="1" ht="15.75" hidden="1" customHeight="1" x14ac:dyDescent="0.2">
      <c r="A785" s="25" t="s">
        <v>1723</v>
      </c>
      <c r="B785" s="41" t="s">
        <v>2854</v>
      </c>
      <c r="C785" s="26" t="s">
        <v>105</v>
      </c>
      <c r="D785" s="24" t="s">
        <v>2985</v>
      </c>
      <c r="E785" s="24" t="s">
        <v>2986</v>
      </c>
      <c r="F785" s="31"/>
      <c r="G785" s="24" t="s">
        <v>1614</v>
      </c>
      <c r="H785" s="24" t="s">
        <v>258</v>
      </c>
      <c r="I785" s="25">
        <v>5</v>
      </c>
      <c r="J785" s="24" t="s">
        <v>1615</v>
      </c>
      <c r="K785" s="24" t="s">
        <v>2987</v>
      </c>
      <c r="L785" s="27">
        <v>999733050</v>
      </c>
      <c r="M785" s="28" t="s">
        <v>112</v>
      </c>
      <c r="N785" s="28"/>
      <c r="O785" s="27"/>
      <c r="P785" s="27"/>
      <c r="Q785" s="33">
        <f t="shared" si="55"/>
        <v>0</v>
      </c>
      <c r="R785" s="34">
        <f t="shared" si="56"/>
        <v>99</v>
      </c>
      <c r="S785" s="23"/>
      <c r="T785" s="27"/>
      <c r="U785" s="29"/>
      <c r="V785" s="29"/>
      <c r="W785" s="27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</row>
    <row r="786" spans="1:185" s="30" customFormat="1" ht="15.75" hidden="1" customHeight="1" x14ac:dyDescent="0.2">
      <c r="A786" s="25" t="s">
        <v>1723</v>
      </c>
      <c r="B786" s="41" t="s">
        <v>2854</v>
      </c>
      <c r="C786" s="26" t="s">
        <v>105</v>
      </c>
      <c r="D786" s="24" t="s">
        <v>1740</v>
      </c>
      <c r="E786" s="24" t="s">
        <v>2988</v>
      </c>
      <c r="F786" s="31"/>
      <c r="G786" s="24" t="s">
        <v>2464</v>
      </c>
      <c r="H786" s="24" t="s">
        <v>606</v>
      </c>
      <c r="I786" s="25">
        <v>7</v>
      </c>
      <c r="J786" s="24" t="s">
        <v>2989</v>
      </c>
      <c r="K786" s="24" t="s">
        <v>2990</v>
      </c>
      <c r="L786" s="27">
        <v>999723000</v>
      </c>
      <c r="M786" s="28" t="s">
        <v>112</v>
      </c>
      <c r="N786" s="28"/>
      <c r="O786" s="27"/>
      <c r="P786" s="27"/>
      <c r="Q786" s="33">
        <f t="shared" si="55"/>
        <v>0</v>
      </c>
      <c r="R786" s="34">
        <f t="shared" si="56"/>
        <v>99</v>
      </c>
      <c r="S786" s="23"/>
      <c r="T786" s="27"/>
      <c r="U786" s="29"/>
      <c r="V786" s="29"/>
      <c r="W786" s="27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</row>
    <row r="787" spans="1:185" s="30" customFormat="1" ht="15.75" hidden="1" customHeight="1" x14ac:dyDescent="0.2">
      <c r="A787" s="25" t="s">
        <v>1723</v>
      </c>
      <c r="B787" s="41" t="s">
        <v>2854</v>
      </c>
      <c r="C787" s="26" t="s">
        <v>105</v>
      </c>
      <c r="D787" s="24" t="s">
        <v>2991</v>
      </c>
      <c r="E787" s="24" t="s">
        <v>2992</v>
      </c>
      <c r="F787" s="31"/>
      <c r="G787" s="24" t="s">
        <v>2993</v>
      </c>
      <c r="H787" s="24" t="s">
        <v>2934</v>
      </c>
      <c r="I787" s="25">
        <v>5</v>
      </c>
      <c r="J787" s="24" t="s">
        <v>2994</v>
      </c>
      <c r="K787" s="24" t="s">
        <v>2995</v>
      </c>
      <c r="L787" s="27">
        <v>999888317</v>
      </c>
      <c r="M787" s="28" t="s">
        <v>112</v>
      </c>
      <c r="N787" s="28"/>
      <c r="O787" s="27"/>
      <c r="P787" s="27"/>
      <c r="Q787" s="33">
        <f t="shared" si="55"/>
        <v>0</v>
      </c>
      <c r="R787" s="34">
        <f t="shared" si="56"/>
        <v>99</v>
      </c>
      <c r="S787" s="23"/>
      <c r="T787" s="27"/>
      <c r="U787" s="29"/>
      <c r="V787" s="29"/>
      <c r="W787" s="27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</row>
    <row r="788" spans="1:185" s="30" customFormat="1" ht="15.75" hidden="1" customHeight="1" x14ac:dyDescent="0.2">
      <c r="A788" s="25" t="s">
        <v>1723</v>
      </c>
      <c r="B788" s="41" t="s">
        <v>2854</v>
      </c>
      <c r="C788" s="26" t="s">
        <v>105</v>
      </c>
      <c r="D788" s="24" t="s">
        <v>2274</v>
      </c>
      <c r="E788" s="24" t="s">
        <v>2996</v>
      </c>
      <c r="F788" s="31"/>
      <c r="G788" s="24" t="s">
        <v>2997</v>
      </c>
      <c r="H788" s="24" t="s">
        <v>426</v>
      </c>
      <c r="I788" s="25">
        <v>7</v>
      </c>
      <c r="J788" s="24" t="s">
        <v>934</v>
      </c>
      <c r="K788" s="24" t="s">
        <v>2998</v>
      </c>
      <c r="L788" s="27">
        <v>999736708</v>
      </c>
      <c r="M788" s="28" t="s">
        <v>112</v>
      </c>
      <c r="N788" s="28"/>
      <c r="O788" s="27"/>
      <c r="P788" s="27"/>
      <c r="Q788" s="33">
        <f t="shared" si="55"/>
        <v>0</v>
      </c>
      <c r="R788" s="34">
        <f t="shared" si="56"/>
        <v>99</v>
      </c>
      <c r="S788" s="23"/>
      <c r="T788" s="27"/>
      <c r="U788" s="29"/>
      <c r="V788" s="29"/>
      <c r="W788" s="27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</row>
    <row r="789" spans="1:185" s="30" customFormat="1" ht="15.75" hidden="1" customHeight="1" x14ac:dyDescent="0.2">
      <c r="A789" s="25" t="s">
        <v>1723</v>
      </c>
      <c r="B789" s="41" t="s">
        <v>2854</v>
      </c>
      <c r="C789" s="26" t="s">
        <v>105</v>
      </c>
      <c r="D789" s="24" t="s">
        <v>1778</v>
      </c>
      <c r="E789" s="24" t="s">
        <v>2999</v>
      </c>
      <c r="F789" s="31"/>
      <c r="G789" s="24" t="s">
        <v>3000</v>
      </c>
      <c r="H789" s="24" t="s">
        <v>258</v>
      </c>
      <c r="I789" s="25">
        <v>5</v>
      </c>
      <c r="J789" s="24" t="s">
        <v>363</v>
      </c>
      <c r="K789" s="24" t="s">
        <v>1131</v>
      </c>
      <c r="L789" s="27">
        <v>999851077</v>
      </c>
      <c r="M789" s="28" t="s">
        <v>112</v>
      </c>
      <c r="N789" s="28"/>
      <c r="O789" s="27"/>
      <c r="P789" s="27"/>
      <c r="Q789" s="33">
        <f t="shared" si="55"/>
        <v>0</v>
      </c>
      <c r="R789" s="34">
        <f t="shared" si="56"/>
        <v>99</v>
      </c>
      <c r="S789" s="23"/>
      <c r="T789" s="27"/>
      <c r="U789" s="29"/>
      <c r="V789" s="29"/>
      <c r="W789" s="27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</row>
    <row r="790" spans="1:185" s="30" customFormat="1" ht="15.75" hidden="1" customHeight="1" x14ac:dyDescent="0.2">
      <c r="A790" s="25" t="s">
        <v>1723</v>
      </c>
      <c r="B790" s="41" t="s">
        <v>2854</v>
      </c>
      <c r="C790" s="26" t="s">
        <v>105</v>
      </c>
      <c r="D790" s="24" t="s">
        <v>2409</v>
      </c>
      <c r="E790" s="24" t="s">
        <v>2026</v>
      </c>
      <c r="F790" s="31"/>
      <c r="G790" s="24" t="s">
        <v>972</v>
      </c>
      <c r="H790" s="24" t="s">
        <v>291</v>
      </c>
      <c r="I790" s="25">
        <v>7</v>
      </c>
      <c r="J790" s="24" t="s">
        <v>1381</v>
      </c>
      <c r="K790" s="24" t="s">
        <v>3001</v>
      </c>
      <c r="L790" s="27">
        <v>999707465</v>
      </c>
      <c r="M790" s="28" t="s">
        <v>112</v>
      </c>
      <c r="N790" s="28"/>
      <c r="O790" s="27"/>
      <c r="P790" s="27"/>
      <c r="Q790" s="33">
        <f t="shared" si="55"/>
        <v>0</v>
      </c>
      <c r="R790" s="34">
        <f t="shared" si="56"/>
        <v>99</v>
      </c>
      <c r="S790" s="23"/>
      <c r="T790" s="27"/>
      <c r="U790" s="29"/>
      <c r="V790" s="29"/>
      <c r="W790" s="27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</row>
    <row r="791" spans="1:185" s="30" customFormat="1" ht="15.75" hidden="1" customHeight="1" x14ac:dyDescent="0.2">
      <c r="A791" s="25" t="s">
        <v>1723</v>
      </c>
      <c r="B791" s="41" t="s">
        <v>2854</v>
      </c>
      <c r="C791" s="26" t="s">
        <v>105</v>
      </c>
      <c r="D791" s="24" t="s">
        <v>2045</v>
      </c>
      <c r="E791" s="24" t="s">
        <v>3002</v>
      </c>
      <c r="F791" s="31">
        <v>37404</v>
      </c>
      <c r="G791" s="24" t="s">
        <v>3003</v>
      </c>
      <c r="H791" s="24" t="s">
        <v>310</v>
      </c>
      <c r="I791" s="25">
        <v>5</v>
      </c>
      <c r="J791" s="24" t="s">
        <v>3004</v>
      </c>
      <c r="K791" s="24" t="s">
        <v>3005</v>
      </c>
      <c r="L791" s="27">
        <v>999893854</v>
      </c>
      <c r="M791" s="28" t="s">
        <v>112</v>
      </c>
      <c r="N791" s="28"/>
      <c r="O791" s="27"/>
      <c r="P791" s="27"/>
      <c r="Q791" s="33">
        <f t="shared" si="55"/>
        <v>0</v>
      </c>
      <c r="R791" s="34">
        <f t="shared" si="56"/>
        <v>99</v>
      </c>
      <c r="S791" s="23"/>
      <c r="T791" s="27"/>
      <c r="U791" s="29"/>
      <c r="V791" s="29"/>
      <c r="W791" s="27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</row>
    <row r="792" spans="1:185" s="30" customFormat="1" ht="15.75" hidden="1" customHeight="1" x14ac:dyDescent="0.2">
      <c r="A792" s="25" t="s">
        <v>1723</v>
      </c>
      <c r="B792" s="41" t="s">
        <v>2854</v>
      </c>
      <c r="C792" s="26" t="s">
        <v>105</v>
      </c>
      <c r="D792" s="24" t="s">
        <v>3006</v>
      </c>
      <c r="E792" s="24" t="s">
        <v>1005</v>
      </c>
      <c r="F792" s="31">
        <v>37552</v>
      </c>
      <c r="G792" s="24" t="s">
        <v>1006</v>
      </c>
      <c r="H792" s="24" t="s">
        <v>1007</v>
      </c>
      <c r="I792" s="25">
        <v>1</v>
      </c>
      <c r="J792" s="24" t="s">
        <v>895</v>
      </c>
      <c r="K792" s="24" t="s">
        <v>896</v>
      </c>
      <c r="L792" s="27">
        <v>999795295</v>
      </c>
      <c r="M792" s="28" t="s">
        <v>112</v>
      </c>
      <c r="N792" s="28"/>
      <c r="O792" s="27"/>
      <c r="P792" s="27"/>
      <c r="Q792" s="33">
        <f t="shared" si="55"/>
        <v>0</v>
      </c>
      <c r="R792" s="34">
        <f t="shared" si="56"/>
        <v>99</v>
      </c>
      <c r="S792" s="23"/>
      <c r="T792" s="27"/>
      <c r="U792" s="29"/>
      <c r="V792" s="29"/>
      <c r="W792" s="27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</row>
    <row r="793" spans="1:185" s="30" customFormat="1" ht="15.75" hidden="1" customHeight="1" x14ac:dyDescent="0.2">
      <c r="A793" s="25" t="s">
        <v>1723</v>
      </c>
      <c r="B793" s="41" t="s">
        <v>2854</v>
      </c>
      <c r="C793" s="26" t="s">
        <v>105</v>
      </c>
      <c r="D793" s="24" t="s">
        <v>3007</v>
      </c>
      <c r="E793" s="24" t="s">
        <v>1816</v>
      </c>
      <c r="F793" s="31"/>
      <c r="G793" s="24" t="s">
        <v>3008</v>
      </c>
      <c r="H793" s="24" t="s">
        <v>606</v>
      </c>
      <c r="I793" s="25">
        <v>7</v>
      </c>
      <c r="J793" s="24" t="s">
        <v>3009</v>
      </c>
      <c r="K793" s="24" t="s">
        <v>3010</v>
      </c>
      <c r="L793" s="27">
        <v>999705025</v>
      </c>
      <c r="M793" s="28" t="s">
        <v>112</v>
      </c>
      <c r="N793" s="28"/>
      <c r="O793" s="27"/>
      <c r="P793" s="27"/>
      <c r="Q793" s="33">
        <f t="shared" si="55"/>
        <v>0</v>
      </c>
      <c r="R793" s="34">
        <f t="shared" si="56"/>
        <v>99</v>
      </c>
      <c r="S793" s="23"/>
      <c r="T793" s="27"/>
      <c r="U793" s="29"/>
      <c r="V793" s="29"/>
      <c r="W793" s="27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</row>
    <row r="794" spans="1:185" s="30" customFormat="1" ht="15.75" hidden="1" customHeight="1" x14ac:dyDescent="0.2">
      <c r="A794" s="25" t="s">
        <v>1723</v>
      </c>
      <c r="B794" s="41" t="s">
        <v>2854</v>
      </c>
      <c r="C794" s="26" t="s">
        <v>105</v>
      </c>
      <c r="D794" s="24" t="s">
        <v>3011</v>
      </c>
      <c r="E794" s="24" t="s">
        <v>3012</v>
      </c>
      <c r="F794" s="31"/>
      <c r="G794" s="24" t="s">
        <v>127</v>
      </c>
      <c r="H794" s="24" t="s">
        <v>606</v>
      </c>
      <c r="I794" s="25">
        <v>7</v>
      </c>
      <c r="J794" s="24" t="s">
        <v>3013</v>
      </c>
      <c r="K794" s="24" t="s">
        <v>3014</v>
      </c>
      <c r="L794" s="27">
        <v>999897741</v>
      </c>
      <c r="M794" s="28" t="s">
        <v>112</v>
      </c>
      <c r="N794" s="28"/>
      <c r="O794" s="27"/>
      <c r="P794" s="27"/>
      <c r="Q794" s="33">
        <f t="shared" ref="Q794:Q825" si="57">SUM(T794:EE794)</f>
        <v>0</v>
      </c>
      <c r="R794" s="34">
        <f t="shared" ref="R794:R825" si="58">RANK(Q794,$Q$665:$Q$849)</f>
        <v>99</v>
      </c>
      <c r="S794" s="23"/>
      <c r="T794" s="27"/>
      <c r="U794" s="29"/>
      <c r="V794" s="29"/>
      <c r="W794" s="27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</row>
    <row r="795" spans="1:185" s="30" customFormat="1" ht="15.75" hidden="1" customHeight="1" x14ac:dyDescent="0.2">
      <c r="A795" s="25" t="s">
        <v>1723</v>
      </c>
      <c r="B795" s="41" t="s">
        <v>2854</v>
      </c>
      <c r="C795" s="26" t="s">
        <v>105</v>
      </c>
      <c r="D795" s="24" t="s">
        <v>3015</v>
      </c>
      <c r="E795" s="24" t="s">
        <v>847</v>
      </c>
      <c r="F795" s="31">
        <v>37111</v>
      </c>
      <c r="G795" s="24" t="s">
        <v>1001</v>
      </c>
      <c r="H795" s="24" t="s">
        <v>116</v>
      </c>
      <c r="I795" s="25">
        <v>2</v>
      </c>
      <c r="J795" s="24" t="s">
        <v>1002</v>
      </c>
      <c r="K795" s="24" t="s">
        <v>1003</v>
      </c>
      <c r="L795" s="27">
        <v>999781339</v>
      </c>
      <c r="M795" s="28" t="s">
        <v>112</v>
      </c>
      <c r="N795" s="28"/>
      <c r="O795" s="27"/>
      <c r="P795" s="27"/>
      <c r="Q795" s="33">
        <f t="shared" si="57"/>
        <v>0</v>
      </c>
      <c r="R795" s="34">
        <f t="shared" si="58"/>
        <v>99</v>
      </c>
      <c r="S795" s="23"/>
      <c r="T795" s="27"/>
      <c r="U795" s="29"/>
      <c r="V795" s="29"/>
      <c r="W795" s="27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</row>
    <row r="796" spans="1:185" s="30" customFormat="1" ht="15.75" hidden="1" customHeight="1" x14ac:dyDescent="0.2">
      <c r="A796" s="25" t="s">
        <v>1723</v>
      </c>
      <c r="B796" s="41" t="s">
        <v>2854</v>
      </c>
      <c r="C796" s="26" t="s">
        <v>105</v>
      </c>
      <c r="D796" s="24" t="s">
        <v>3016</v>
      </c>
      <c r="E796" s="24" t="s">
        <v>3017</v>
      </c>
      <c r="F796" s="31"/>
      <c r="G796" s="24" t="s">
        <v>3018</v>
      </c>
      <c r="H796" s="24" t="s">
        <v>116</v>
      </c>
      <c r="I796" s="25">
        <v>2</v>
      </c>
      <c r="J796" s="24" t="s">
        <v>3019</v>
      </c>
      <c r="K796" s="24" t="s">
        <v>3020</v>
      </c>
      <c r="L796" s="27">
        <v>999865499</v>
      </c>
      <c r="M796" s="28" t="s">
        <v>112</v>
      </c>
      <c r="N796" s="28"/>
      <c r="O796" s="27"/>
      <c r="P796" s="27"/>
      <c r="Q796" s="33">
        <f t="shared" si="57"/>
        <v>0</v>
      </c>
      <c r="R796" s="34">
        <f t="shared" si="58"/>
        <v>99</v>
      </c>
      <c r="S796" s="23"/>
      <c r="T796" s="27"/>
      <c r="U796" s="29"/>
      <c r="V796" s="29"/>
      <c r="W796" s="27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</row>
    <row r="797" spans="1:185" s="30" customFormat="1" ht="15.75" hidden="1" customHeight="1" x14ac:dyDescent="0.2">
      <c r="A797" s="25" t="s">
        <v>1723</v>
      </c>
      <c r="B797" s="41" t="s">
        <v>2854</v>
      </c>
      <c r="C797" s="26" t="s">
        <v>105</v>
      </c>
      <c r="D797" s="24" t="s">
        <v>1392</v>
      </c>
      <c r="E797" s="24" t="s">
        <v>3022</v>
      </c>
      <c r="F797" s="31"/>
      <c r="G797" s="24" t="s">
        <v>2720</v>
      </c>
      <c r="H797" s="24" t="s">
        <v>291</v>
      </c>
      <c r="I797" s="25">
        <v>7</v>
      </c>
      <c r="J797" s="24" t="s">
        <v>346</v>
      </c>
      <c r="K797" s="24" t="s">
        <v>347</v>
      </c>
      <c r="L797" s="27">
        <v>999899739</v>
      </c>
      <c r="M797" s="28" t="s">
        <v>112</v>
      </c>
      <c r="N797" s="28"/>
      <c r="O797" s="27"/>
      <c r="P797" s="27"/>
      <c r="Q797" s="33">
        <f t="shared" si="57"/>
        <v>0</v>
      </c>
      <c r="R797" s="34">
        <f t="shared" si="58"/>
        <v>99</v>
      </c>
      <c r="S797" s="23"/>
      <c r="T797" s="27"/>
      <c r="U797" s="29"/>
      <c r="V797" s="29"/>
      <c r="W797" s="27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</row>
    <row r="798" spans="1:185" s="30" customFormat="1" ht="15.75" hidden="1" customHeight="1" x14ac:dyDescent="0.2">
      <c r="A798" s="25" t="s">
        <v>1723</v>
      </c>
      <c r="B798" s="41" t="s">
        <v>2854</v>
      </c>
      <c r="C798" s="26" t="s">
        <v>105</v>
      </c>
      <c r="D798" s="24" t="s">
        <v>1955</v>
      </c>
      <c r="E798" s="24" t="s">
        <v>3023</v>
      </c>
      <c r="F798" s="31">
        <v>37184</v>
      </c>
      <c r="G798" s="24" t="s">
        <v>3024</v>
      </c>
      <c r="H798" s="24" t="s">
        <v>116</v>
      </c>
      <c r="I798" s="25">
        <v>2</v>
      </c>
      <c r="J798" s="24" t="s">
        <v>395</v>
      </c>
      <c r="K798" s="24" t="s">
        <v>3025</v>
      </c>
      <c r="L798" s="27">
        <v>999853139</v>
      </c>
      <c r="M798" s="28" t="s">
        <v>112</v>
      </c>
      <c r="N798" s="28"/>
      <c r="O798" s="27"/>
      <c r="P798" s="27"/>
      <c r="Q798" s="33">
        <f t="shared" si="57"/>
        <v>0</v>
      </c>
      <c r="R798" s="34">
        <f t="shared" si="58"/>
        <v>99</v>
      </c>
      <c r="S798" s="23"/>
      <c r="T798" s="27"/>
      <c r="U798" s="29"/>
      <c r="V798" s="29"/>
      <c r="W798" s="27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</row>
    <row r="799" spans="1:185" s="30" customFormat="1" ht="15.75" hidden="1" customHeight="1" x14ac:dyDescent="0.2">
      <c r="A799" s="25" t="s">
        <v>1723</v>
      </c>
      <c r="B799" s="41" t="s">
        <v>2854</v>
      </c>
      <c r="C799" s="26" t="s">
        <v>105</v>
      </c>
      <c r="D799" s="24" t="s">
        <v>1882</v>
      </c>
      <c r="E799" s="24" t="s">
        <v>3026</v>
      </c>
      <c r="F799" s="31">
        <v>37008</v>
      </c>
      <c r="G799" s="24" t="s">
        <v>2774</v>
      </c>
      <c r="H799" s="24" t="s">
        <v>1122</v>
      </c>
      <c r="I799" s="25">
        <v>5</v>
      </c>
      <c r="J799" s="24" t="s">
        <v>2775</v>
      </c>
      <c r="K799" s="24" t="s">
        <v>2776</v>
      </c>
      <c r="L799" s="27">
        <v>999898581</v>
      </c>
      <c r="M799" s="28" t="s">
        <v>112</v>
      </c>
      <c r="N799" s="28"/>
      <c r="O799" s="27"/>
      <c r="P799" s="27"/>
      <c r="Q799" s="33">
        <f t="shared" si="57"/>
        <v>0</v>
      </c>
      <c r="R799" s="34">
        <f t="shared" si="58"/>
        <v>99</v>
      </c>
      <c r="S799" s="23"/>
      <c r="T799" s="27"/>
      <c r="U799" s="29"/>
      <c r="V799" s="29"/>
      <c r="W799" s="27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</row>
    <row r="800" spans="1:185" s="30" customFormat="1" ht="15.75" hidden="1" customHeight="1" x14ac:dyDescent="0.2">
      <c r="A800" s="25" t="s">
        <v>1723</v>
      </c>
      <c r="B800" s="41" t="s">
        <v>2854</v>
      </c>
      <c r="C800" s="26" t="s">
        <v>105</v>
      </c>
      <c r="D800" s="24" t="s">
        <v>2425</v>
      </c>
      <c r="E800" s="24" t="s">
        <v>3027</v>
      </c>
      <c r="F800" s="31"/>
      <c r="G800" s="24" t="s">
        <v>546</v>
      </c>
      <c r="H800" s="24" t="s">
        <v>116</v>
      </c>
      <c r="I800" s="25">
        <v>2</v>
      </c>
      <c r="J800" s="24" t="s">
        <v>3028</v>
      </c>
      <c r="K800" s="24" t="s">
        <v>3029</v>
      </c>
      <c r="L800" s="27">
        <v>999900591</v>
      </c>
      <c r="M800" s="28" t="s">
        <v>112</v>
      </c>
      <c r="N800" s="28"/>
      <c r="O800" s="27"/>
      <c r="P800" s="27"/>
      <c r="Q800" s="33">
        <f t="shared" si="57"/>
        <v>0</v>
      </c>
      <c r="R800" s="34">
        <f t="shared" si="58"/>
        <v>99</v>
      </c>
      <c r="S800" s="23"/>
      <c r="T800" s="27"/>
      <c r="U800" s="29"/>
      <c r="V800" s="29"/>
      <c r="W800" s="27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</row>
    <row r="801" spans="1:185" s="30" customFormat="1" ht="15.75" hidden="1" customHeight="1" x14ac:dyDescent="0.2">
      <c r="A801" s="25" t="s">
        <v>1723</v>
      </c>
      <c r="B801" s="41" t="s">
        <v>2854</v>
      </c>
      <c r="C801" s="26" t="s">
        <v>105</v>
      </c>
      <c r="D801" s="24" t="s">
        <v>3030</v>
      </c>
      <c r="E801" s="24" t="s">
        <v>3031</v>
      </c>
      <c r="F801" s="31">
        <v>36931</v>
      </c>
      <c r="G801" s="24" t="s">
        <v>2881</v>
      </c>
      <c r="H801" s="24" t="s">
        <v>1074</v>
      </c>
      <c r="I801" s="25">
        <v>3</v>
      </c>
      <c r="J801" s="24" t="s">
        <v>3032</v>
      </c>
      <c r="K801" s="24" t="s">
        <v>3033</v>
      </c>
      <c r="L801" s="27">
        <v>999844035</v>
      </c>
      <c r="M801" s="28" t="s">
        <v>112</v>
      </c>
      <c r="N801" s="28"/>
      <c r="O801" s="27"/>
      <c r="P801" s="27"/>
      <c r="Q801" s="33">
        <f t="shared" si="57"/>
        <v>0</v>
      </c>
      <c r="R801" s="34">
        <f t="shared" si="58"/>
        <v>99</v>
      </c>
      <c r="S801" s="23"/>
      <c r="T801" s="27"/>
      <c r="U801" s="29"/>
      <c r="V801" s="29"/>
      <c r="W801" s="27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</row>
    <row r="802" spans="1:185" s="30" customFormat="1" ht="15.75" hidden="1" customHeight="1" x14ac:dyDescent="0.2">
      <c r="A802" s="25" t="s">
        <v>1723</v>
      </c>
      <c r="B802" s="41" t="s">
        <v>2854</v>
      </c>
      <c r="C802" s="26" t="s">
        <v>105</v>
      </c>
      <c r="D802" s="24" t="s">
        <v>2739</v>
      </c>
      <c r="E802" s="24" t="s">
        <v>2740</v>
      </c>
      <c r="F802" s="31"/>
      <c r="G802" s="24" t="s">
        <v>161</v>
      </c>
      <c r="H802" s="24" t="s">
        <v>109</v>
      </c>
      <c r="I802" s="25">
        <v>6</v>
      </c>
      <c r="J802" s="24" t="s">
        <v>839</v>
      </c>
      <c r="K802" s="24" t="s">
        <v>840</v>
      </c>
      <c r="L802" s="27">
        <v>999016683</v>
      </c>
      <c r="M802" s="28" t="s">
        <v>112</v>
      </c>
      <c r="N802" s="28"/>
      <c r="O802" s="27"/>
      <c r="P802" s="27"/>
      <c r="Q802" s="33">
        <f t="shared" si="57"/>
        <v>0</v>
      </c>
      <c r="R802" s="34">
        <f t="shared" si="58"/>
        <v>99</v>
      </c>
      <c r="S802" s="23"/>
      <c r="T802" s="27"/>
      <c r="U802" s="29"/>
      <c r="V802" s="29"/>
      <c r="W802" s="27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</row>
    <row r="803" spans="1:185" s="30" customFormat="1" ht="15.75" hidden="1" customHeight="1" x14ac:dyDescent="0.2">
      <c r="A803" s="25" t="s">
        <v>1723</v>
      </c>
      <c r="B803" s="41" t="s">
        <v>2854</v>
      </c>
      <c r="C803" s="26" t="s">
        <v>105</v>
      </c>
      <c r="D803" s="24" t="s">
        <v>1795</v>
      </c>
      <c r="E803" s="24" t="s">
        <v>3034</v>
      </c>
      <c r="F803" s="31"/>
      <c r="G803" s="24" t="s">
        <v>3035</v>
      </c>
      <c r="H803" s="24" t="s">
        <v>1122</v>
      </c>
      <c r="I803" s="25">
        <v>5</v>
      </c>
      <c r="J803" s="24" t="s">
        <v>3036</v>
      </c>
      <c r="K803" s="24" t="s">
        <v>3037</v>
      </c>
      <c r="L803" s="27">
        <v>999854617</v>
      </c>
      <c r="M803" s="28" t="s">
        <v>112</v>
      </c>
      <c r="N803" s="28"/>
      <c r="O803" s="27"/>
      <c r="P803" s="27"/>
      <c r="Q803" s="33">
        <f t="shared" si="57"/>
        <v>0</v>
      </c>
      <c r="R803" s="34">
        <f t="shared" si="58"/>
        <v>99</v>
      </c>
      <c r="S803" s="23"/>
      <c r="T803" s="27"/>
      <c r="U803" s="29"/>
      <c r="V803" s="29"/>
      <c r="W803" s="27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</row>
    <row r="804" spans="1:185" s="30" customFormat="1" ht="15.75" hidden="1" customHeight="1" x14ac:dyDescent="0.2">
      <c r="A804" s="25" t="s">
        <v>1723</v>
      </c>
      <c r="B804" s="41" t="s">
        <v>2854</v>
      </c>
      <c r="C804" s="26" t="s">
        <v>105</v>
      </c>
      <c r="D804" s="24" t="s">
        <v>3038</v>
      </c>
      <c r="E804" s="24" t="s">
        <v>3039</v>
      </c>
      <c r="F804" s="31"/>
      <c r="G804" s="24" t="s">
        <v>1450</v>
      </c>
      <c r="H804" s="24" t="s">
        <v>275</v>
      </c>
      <c r="I804" s="25">
        <v>3</v>
      </c>
      <c r="J804" s="24" t="s">
        <v>1451</v>
      </c>
      <c r="K804" s="24" t="s">
        <v>3040</v>
      </c>
      <c r="L804" s="27">
        <v>999782725</v>
      </c>
      <c r="M804" s="28" t="s">
        <v>112</v>
      </c>
      <c r="N804" s="28"/>
      <c r="O804" s="27"/>
      <c r="P804" s="27"/>
      <c r="Q804" s="33">
        <f t="shared" si="57"/>
        <v>0</v>
      </c>
      <c r="R804" s="34">
        <f t="shared" si="58"/>
        <v>99</v>
      </c>
      <c r="S804" s="23"/>
      <c r="T804" s="27"/>
      <c r="U804" s="29"/>
      <c r="V804" s="29"/>
      <c r="W804" s="27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</row>
    <row r="805" spans="1:185" s="30" customFormat="1" ht="15.75" hidden="1" customHeight="1" x14ac:dyDescent="0.2">
      <c r="A805" s="25" t="s">
        <v>1723</v>
      </c>
      <c r="B805" s="41" t="s">
        <v>2854</v>
      </c>
      <c r="C805" s="26" t="s">
        <v>105</v>
      </c>
      <c r="D805" s="24" t="s">
        <v>3041</v>
      </c>
      <c r="E805" s="24" t="s">
        <v>731</v>
      </c>
      <c r="F805" s="31">
        <v>36997</v>
      </c>
      <c r="G805" s="24" t="s">
        <v>3042</v>
      </c>
      <c r="H805" s="24" t="s">
        <v>310</v>
      </c>
      <c r="I805" s="25">
        <v>5</v>
      </c>
      <c r="J805" s="24" t="s">
        <v>2119</v>
      </c>
      <c r="K805" s="24" t="s">
        <v>2120</v>
      </c>
      <c r="L805" s="27">
        <v>999732839</v>
      </c>
      <c r="M805" s="28" t="s">
        <v>112</v>
      </c>
      <c r="N805" s="28" t="b">
        <v>1</v>
      </c>
      <c r="O805" s="27"/>
      <c r="P805" s="27"/>
      <c r="Q805" s="33">
        <f t="shared" si="57"/>
        <v>0</v>
      </c>
      <c r="R805" s="34">
        <f t="shared" si="58"/>
        <v>99</v>
      </c>
      <c r="S805" s="23"/>
      <c r="T805" s="27"/>
      <c r="U805" s="29"/>
      <c r="V805" s="29"/>
      <c r="W805" s="27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</row>
    <row r="806" spans="1:185" s="30" customFormat="1" ht="15.75" hidden="1" customHeight="1" x14ac:dyDescent="0.2">
      <c r="A806" s="25" t="s">
        <v>1723</v>
      </c>
      <c r="B806" s="41" t="s">
        <v>2854</v>
      </c>
      <c r="C806" s="26" t="s">
        <v>105</v>
      </c>
      <c r="D806" s="24" t="s">
        <v>1725</v>
      </c>
      <c r="E806" s="24" t="s">
        <v>3043</v>
      </c>
      <c r="F806" s="31"/>
      <c r="G806" s="24" t="s">
        <v>3044</v>
      </c>
      <c r="H806" s="24" t="s">
        <v>1866</v>
      </c>
      <c r="I806" s="25">
        <v>3</v>
      </c>
      <c r="J806" s="24" t="s">
        <v>1867</v>
      </c>
      <c r="K806" s="24" t="s">
        <v>3045</v>
      </c>
      <c r="L806" s="27">
        <v>999889658</v>
      </c>
      <c r="M806" s="28" t="s">
        <v>112</v>
      </c>
      <c r="N806" s="28"/>
      <c r="O806" s="27"/>
      <c r="P806" s="27"/>
      <c r="Q806" s="33">
        <f t="shared" si="57"/>
        <v>0</v>
      </c>
      <c r="R806" s="34">
        <f t="shared" si="58"/>
        <v>99</v>
      </c>
      <c r="S806" s="23"/>
      <c r="T806" s="27"/>
      <c r="U806" s="29"/>
      <c r="V806" s="29"/>
      <c r="W806" s="27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</row>
    <row r="807" spans="1:185" s="30" customFormat="1" ht="15.75" hidden="1" customHeight="1" x14ac:dyDescent="0.2">
      <c r="A807" s="25" t="s">
        <v>1723</v>
      </c>
      <c r="B807" s="41" t="s">
        <v>2854</v>
      </c>
      <c r="C807" s="26" t="s">
        <v>105</v>
      </c>
      <c r="D807" s="24" t="s">
        <v>2578</v>
      </c>
      <c r="E807" s="24" t="s">
        <v>273</v>
      </c>
      <c r="F807" s="31">
        <v>37474</v>
      </c>
      <c r="G807" s="24" t="s">
        <v>1001</v>
      </c>
      <c r="H807" s="24" t="s">
        <v>116</v>
      </c>
      <c r="I807" s="25">
        <v>2</v>
      </c>
      <c r="J807" s="24" t="s">
        <v>1002</v>
      </c>
      <c r="K807" s="24" t="s">
        <v>1003</v>
      </c>
      <c r="L807" s="27">
        <v>999864782</v>
      </c>
      <c r="M807" s="28" t="s">
        <v>112</v>
      </c>
      <c r="N807" s="28"/>
      <c r="O807" s="27"/>
      <c r="P807" s="27"/>
      <c r="Q807" s="33">
        <f t="shared" si="57"/>
        <v>0</v>
      </c>
      <c r="R807" s="34">
        <f t="shared" si="58"/>
        <v>99</v>
      </c>
      <c r="S807" s="23"/>
      <c r="T807" s="27"/>
      <c r="U807" s="29"/>
      <c r="V807" s="29"/>
      <c r="W807" s="27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</row>
    <row r="808" spans="1:185" s="30" customFormat="1" ht="15.75" hidden="1" customHeight="1" x14ac:dyDescent="0.2">
      <c r="A808" s="25" t="s">
        <v>1723</v>
      </c>
      <c r="B808" s="41" t="s">
        <v>2854</v>
      </c>
      <c r="C808" s="26" t="s">
        <v>105</v>
      </c>
      <c r="D808" s="24" t="s">
        <v>1764</v>
      </c>
      <c r="E808" s="24" t="s">
        <v>1034</v>
      </c>
      <c r="F808" s="31">
        <v>37272</v>
      </c>
      <c r="G808" s="24" t="s">
        <v>1726</v>
      </c>
      <c r="H808" s="24" t="s">
        <v>275</v>
      </c>
      <c r="I808" s="25">
        <v>3</v>
      </c>
      <c r="J808" s="24" t="s">
        <v>3046</v>
      </c>
      <c r="K808" s="24" t="s">
        <v>3047</v>
      </c>
      <c r="L808" s="27">
        <v>999873044</v>
      </c>
      <c r="M808" s="28" t="s">
        <v>112</v>
      </c>
      <c r="N808" s="28"/>
      <c r="O808" s="27"/>
      <c r="P808" s="27"/>
      <c r="Q808" s="33">
        <f t="shared" si="57"/>
        <v>0</v>
      </c>
      <c r="R808" s="34">
        <f t="shared" si="58"/>
        <v>99</v>
      </c>
      <c r="S808" s="23"/>
      <c r="T808" s="27"/>
      <c r="U808" s="29"/>
      <c r="V808" s="29"/>
      <c r="W808" s="27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</row>
    <row r="809" spans="1:185" s="30" customFormat="1" ht="15.75" hidden="1" customHeight="1" x14ac:dyDescent="0.2">
      <c r="A809" s="25" t="s">
        <v>1723</v>
      </c>
      <c r="B809" s="41" t="s">
        <v>2854</v>
      </c>
      <c r="C809" s="26" t="s">
        <v>105</v>
      </c>
      <c r="D809" s="24" t="s">
        <v>3048</v>
      </c>
      <c r="E809" s="24" t="s">
        <v>1034</v>
      </c>
      <c r="F809" s="31"/>
      <c r="G809" s="24" t="s">
        <v>985</v>
      </c>
      <c r="H809" s="24" t="s">
        <v>351</v>
      </c>
      <c r="I809" s="25">
        <v>2</v>
      </c>
      <c r="J809" s="24" t="s">
        <v>618</v>
      </c>
      <c r="K809" s="24" t="s">
        <v>619</v>
      </c>
      <c r="L809" s="27">
        <v>999723507</v>
      </c>
      <c r="M809" s="28" t="s">
        <v>112</v>
      </c>
      <c r="N809" s="28"/>
      <c r="O809" s="27"/>
      <c r="P809" s="27"/>
      <c r="Q809" s="33">
        <f t="shared" si="57"/>
        <v>0</v>
      </c>
      <c r="R809" s="34">
        <f t="shared" si="58"/>
        <v>99</v>
      </c>
      <c r="S809" s="23"/>
      <c r="T809" s="27"/>
      <c r="U809" s="29"/>
      <c r="V809" s="29"/>
      <c r="W809" s="27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</row>
    <row r="810" spans="1:185" s="30" customFormat="1" ht="15.75" hidden="1" customHeight="1" x14ac:dyDescent="0.2">
      <c r="A810" s="25" t="s">
        <v>1723</v>
      </c>
      <c r="B810" s="41" t="s">
        <v>2854</v>
      </c>
      <c r="C810" s="26" t="s">
        <v>105</v>
      </c>
      <c r="D810" s="24" t="s">
        <v>3053</v>
      </c>
      <c r="E810" s="24" t="s">
        <v>3054</v>
      </c>
      <c r="F810" s="31"/>
      <c r="G810" s="24" t="s">
        <v>3055</v>
      </c>
      <c r="H810" s="24" t="s">
        <v>316</v>
      </c>
      <c r="I810" s="25">
        <v>7</v>
      </c>
      <c r="J810" s="24" t="s">
        <v>3056</v>
      </c>
      <c r="K810" s="24" t="s">
        <v>3057</v>
      </c>
      <c r="L810" s="27">
        <v>999898150</v>
      </c>
      <c r="M810" s="28" t="s">
        <v>112</v>
      </c>
      <c r="N810" s="28"/>
      <c r="O810" s="27"/>
      <c r="P810" s="27"/>
      <c r="Q810" s="33">
        <f t="shared" si="57"/>
        <v>0</v>
      </c>
      <c r="R810" s="34">
        <f t="shared" si="58"/>
        <v>99</v>
      </c>
      <c r="S810" s="23"/>
      <c r="T810" s="27"/>
      <c r="U810" s="29"/>
      <c r="V810" s="29"/>
      <c r="W810" s="27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</row>
    <row r="811" spans="1:185" s="30" customFormat="1" ht="15.75" hidden="1" customHeight="1" x14ac:dyDescent="0.2">
      <c r="A811" s="25" t="s">
        <v>1723</v>
      </c>
      <c r="B811" s="41" t="s">
        <v>2854</v>
      </c>
      <c r="C811" s="26" t="s">
        <v>105</v>
      </c>
      <c r="D811" s="24" t="s">
        <v>2159</v>
      </c>
      <c r="E811" s="24" t="s">
        <v>3058</v>
      </c>
      <c r="F811" s="31"/>
      <c r="G811" s="24" t="s">
        <v>561</v>
      </c>
      <c r="H811" s="24" t="s">
        <v>169</v>
      </c>
      <c r="I811" s="25">
        <v>2</v>
      </c>
      <c r="J811" s="24" t="s">
        <v>2472</v>
      </c>
      <c r="K811" s="24" t="s">
        <v>2473</v>
      </c>
      <c r="L811" s="27">
        <v>999893919</v>
      </c>
      <c r="M811" s="28" t="s">
        <v>112</v>
      </c>
      <c r="N811" s="28"/>
      <c r="O811" s="27"/>
      <c r="P811" s="27"/>
      <c r="Q811" s="33">
        <f t="shared" si="57"/>
        <v>0</v>
      </c>
      <c r="R811" s="34">
        <f t="shared" si="58"/>
        <v>99</v>
      </c>
      <c r="S811" s="23"/>
      <c r="T811" s="27"/>
      <c r="U811" s="29"/>
      <c r="V811" s="29"/>
      <c r="W811" s="27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</row>
    <row r="812" spans="1:185" s="30" customFormat="1" ht="15.75" hidden="1" customHeight="1" x14ac:dyDescent="0.2">
      <c r="A812" s="25" t="s">
        <v>1723</v>
      </c>
      <c r="B812" s="41" t="s">
        <v>2854</v>
      </c>
      <c r="C812" s="26" t="s">
        <v>105</v>
      </c>
      <c r="D812" s="24" t="s">
        <v>2388</v>
      </c>
      <c r="E812" s="24" t="s">
        <v>2492</v>
      </c>
      <c r="F812" s="31">
        <v>37012</v>
      </c>
      <c r="G812" s="24" t="s">
        <v>1269</v>
      </c>
      <c r="H812" s="24" t="s">
        <v>122</v>
      </c>
      <c r="I812" s="25">
        <v>4</v>
      </c>
      <c r="J812" s="24" t="s">
        <v>1389</v>
      </c>
      <c r="K812" s="24" t="s">
        <v>2756</v>
      </c>
      <c r="L812" s="27">
        <v>999734239</v>
      </c>
      <c r="M812" s="28" t="s">
        <v>112</v>
      </c>
      <c r="N812" s="28"/>
      <c r="O812" s="27"/>
      <c r="P812" s="27"/>
      <c r="Q812" s="33">
        <f t="shared" si="57"/>
        <v>0</v>
      </c>
      <c r="R812" s="34">
        <f t="shared" si="58"/>
        <v>99</v>
      </c>
      <c r="S812" s="23"/>
      <c r="T812" s="27"/>
      <c r="U812" s="29"/>
      <c r="V812" s="29"/>
      <c r="W812" s="27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</row>
    <row r="813" spans="1:185" s="30" customFormat="1" ht="15.75" hidden="1" customHeight="1" x14ac:dyDescent="0.2">
      <c r="A813" s="25" t="s">
        <v>1723</v>
      </c>
      <c r="B813" s="41" t="s">
        <v>2854</v>
      </c>
      <c r="C813" s="26" t="s">
        <v>105</v>
      </c>
      <c r="D813" s="24" t="s">
        <v>2568</v>
      </c>
      <c r="E813" s="24" t="s">
        <v>2569</v>
      </c>
      <c r="F813" s="31">
        <v>36917</v>
      </c>
      <c r="G813" s="24" t="s">
        <v>1064</v>
      </c>
      <c r="H813" s="24" t="s">
        <v>764</v>
      </c>
      <c r="I813" s="25">
        <v>2</v>
      </c>
      <c r="J813" s="24" t="s">
        <v>765</v>
      </c>
      <c r="K813" s="24" t="s">
        <v>766</v>
      </c>
      <c r="L813" s="27">
        <v>999771692</v>
      </c>
      <c r="M813" s="28" t="s">
        <v>112</v>
      </c>
      <c r="N813" s="28"/>
      <c r="O813" s="27"/>
      <c r="P813" s="27"/>
      <c r="Q813" s="33">
        <f t="shared" si="57"/>
        <v>0</v>
      </c>
      <c r="R813" s="34">
        <f t="shared" si="58"/>
        <v>99</v>
      </c>
      <c r="S813" s="23"/>
      <c r="T813" s="27"/>
      <c r="U813" s="29"/>
      <c r="V813" s="29"/>
      <c r="W813" s="27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</row>
    <row r="814" spans="1:185" s="30" customFormat="1" ht="15.75" hidden="1" customHeight="1" x14ac:dyDescent="0.2">
      <c r="A814" s="25" t="s">
        <v>1723</v>
      </c>
      <c r="B814" s="41" t="s">
        <v>2854</v>
      </c>
      <c r="C814" s="26" t="s">
        <v>105</v>
      </c>
      <c r="D814" s="24" t="s">
        <v>2935</v>
      </c>
      <c r="E814" s="24" t="s">
        <v>1457</v>
      </c>
      <c r="F814" s="31">
        <v>37091</v>
      </c>
      <c r="G814" s="24" t="s">
        <v>1458</v>
      </c>
      <c r="H814" s="24" t="s">
        <v>1459</v>
      </c>
      <c r="I814" s="25">
        <v>1</v>
      </c>
      <c r="J814" s="24" t="s">
        <v>1460</v>
      </c>
      <c r="K814" s="24" t="s">
        <v>1461</v>
      </c>
      <c r="L814" s="27">
        <v>999721809</v>
      </c>
      <c r="M814" s="28" t="s">
        <v>112</v>
      </c>
      <c r="N814" s="28"/>
      <c r="O814" s="27"/>
      <c r="P814" s="27"/>
      <c r="Q814" s="33">
        <f t="shared" si="57"/>
        <v>0</v>
      </c>
      <c r="R814" s="34">
        <f t="shared" si="58"/>
        <v>99</v>
      </c>
      <c r="S814" s="23"/>
      <c r="T814" s="27"/>
      <c r="U814" s="29"/>
      <c r="V814" s="29"/>
      <c r="W814" s="27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</row>
    <row r="815" spans="1:185" s="30" customFormat="1" ht="15.75" hidden="1" customHeight="1" x14ac:dyDescent="0.2">
      <c r="A815" s="25" t="s">
        <v>1723</v>
      </c>
      <c r="B815" s="41" t="s">
        <v>2854</v>
      </c>
      <c r="C815" s="26" t="s">
        <v>105</v>
      </c>
      <c r="D815" s="24" t="s">
        <v>2388</v>
      </c>
      <c r="E815" s="24" t="s">
        <v>3059</v>
      </c>
      <c r="F815" s="31">
        <v>37318</v>
      </c>
      <c r="G815" s="24" t="s">
        <v>1450</v>
      </c>
      <c r="H815" s="24" t="s">
        <v>275</v>
      </c>
      <c r="I815" s="25">
        <v>3</v>
      </c>
      <c r="J815" s="24" t="s">
        <v>1451</v>
      </c>
      <c r="K815" s="24" t="s">
        <v>1452</v>
      </c>
      <c r="L815" s="27">
        <v>999889618</v>
      </c>
      <c r="M815" s="28" t="s">
        <v>112</v>
      </c>
      <c r="N815" s="28"/>
      <c r="O815" s="27"/>
      <c r="P815" s="27"/>
      <c r="Q815" s="33">
        <f t="shared" si="57"/>
        <v>0</v>
      </c>
      <c r="R815" s="34">
        <f t="shared" si="58"/>
        <v>99</v>
      </c>
      <c r="S815" s="23"/>
      <c r="T815" s="27"/>
      <c r="U815" s="29"/>
      <c r="V815" s="29"/>
      <c r="W815" s="27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</row>
    <row r="816" spans="1:185" s="30" customFormat="1" ht="15.75" hidden="1" customHeight="1" x14ac:dyDescent="0.2">
      <c r="A816" s="25" t="s">
        <v>1723</v>
      </c>
      <c r="B816" s="41" t="s">
        <v>2854</v>
      </c>
      <c r="C816" s="26" t="s">
        <v>105</v>
      </c>
      <c r="D816" s="24" t="s">
        <v>1811</v>
      </c>
      <c r="E816" s="24" t="s">
        <v>3060</v>
      </c>
      <c r="F816" s="31"/>
      <c r="G816" s="24" t="s">
        <v>505</v>
      </c>
      <c r="H816" s="24" t="s">
        <v>122</v>
      </c>
      <c r="I816" s="25">
        <v>4</v>
      </c>
      <c r="J816" s="24" t="s">
        <v>506</v>
      </c>
      <c r="K816" s="24" t="s">
        <v>507</v>
      </c>
      <c r="L816" s="27">
        <v>999874741</v>
      </c>
      <c r="M816" s="28" t="s">
        <v>112</v>
      </c>
      <c r="N816" s="28"/>
      <c r="O816" s="27"/>
      <c r="P816" s="27"/>
      <c r="Q816" s="33">
        <f t="shared" si="57"/>
        <v>0</v>
      </c>
      <c r="R816" s="34">
        <f t="shared" si="58"/>
        <v>99</v>
      </c>
      <c r="S816" s="23"/>
      <c r="T816" s="27"/>
      <c r="U816" s="29"/>
      <c r="V816" s="29"/>
      <c r="W816" s="27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</row>
    <row r="817" spans="1:185" s="30" customFormat="1" ht="15.75" hidden="1" customHeight="1" x14ac:dyDescent="0.2">
      <c r="A817" s="25" t="s">
        <v>1723</v>
      </c>
      <c r="B817" s="41" t="s">
        <v>2854</v>
      </c>
      <c r="C817" s="26" t="s">
        <v>105</v>
      </c>
      <c r="D817" s="24" t="s">
        <v>2383</v>
      </c>
      <c r="E817" s="24" t="s">
        <v>3061</v>
      </c>
      <c r="F817" s="31"/>
      <c r="G817" s="24" t="s">
        <v>3062</v>
      </c>
      <c r="H817" s="24" t="s">
        <v>116</v>
      </c>
      <c r="I817" s="25">
        <v>2</v>
      </c>
      <c r="J817" s="24" t="s">
        <v>395</v>
      </c>
      <c r="K817" s="24" t="s">
        <v>3063</v>
      </c>
      <c r="L817" s="27">
        <v>999732424</v>
      </c>
      <c r="M817" s="28" t="s">
        <v>112</v>
      </c>
      <c r="N817" s="28"/>
      <c r="O817" s="27"/>
      <c r="P817" s="27"/>
      <c r="Q817" s="33">
        <f t="shared" si="57"/>
        <v>0</v>
      </c>
      <c r="R817" s="34">
        <f t="shared" si="58"/>
        <v>99</v>
      </c>
      <c r="S817" s="23"/>
      <c r="T817" s="27"/>
      <c r="U817" s="29"/>
      <c r="V817" s="29"/>
      <c r="W817" s="27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</row>
    <row r="818" spans="1:185" s="30" customFormat="1" ht="15.75" hidden="1" customHeight="1" x14ac:dyDescent="0.2">
      <c r="A818" s="25" t="s">
        <v>1723</v>
      </c>
      <c r="B818" s="41" t="s">
        <v>2854</v>
      </c>
      <c r="C818" s="26" t="s">
        <v>105</v>
      </c>
      <c r="D818" s="24" t="s">
        <v>482</v>
      </c>
      <c r="E818" s="24" t="s">
        <v>2356</v>
      </c>
      <c r="F818" s="31">
        <v>37451</v>
      </c>
      <c r="G818" s="24" t="s">
        <v>3064</v>
      </c>
      <c r="H818" s="24" t="s">
        <v>116</v>
      </c>
      <c r="I818" s="25">
        <v>2</v>
      </c>
      <c r="J818" s="24" t="s">
        <v>3065</v>
      </c>
      <c r="K818" s="24" t="s">
        <v>3066</v>
      </c>
      <c r="L818" s="27">
        <v>999811564</v>
      </c>
      <c r="M818" s="28" t="s">
        <v>112</v>
      </c>
      <c r="N818" s="28"/>
      <c r="O818" s="27"/>
      <c r="P818" s="27"/>
      <c r="Q818" s="33">
        <f t="shared" si="57"/>
        <v>0</v>
      </c>
      <c r="R818" s="34">
        <f t="shared" si="58"/>
        <v>99</v>
      </c>
      <c r="S818" s="23"/>
      <c r="T818" s="27"/>
      <c r="U818" s="29"/>
      <c r="V818" s="29"/>
      <c r="W818" s="27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</row>
    <row r="819" spans="1:185" s="30" customFormat="1" ht="15.75" hidden="1" customHeight="1" x14ac:dyDescent="0.2">
      <c r="A819" s="25" t="s">
        <v>1723</v>
      </c>
      <c r="B819" s="41" t="s">
        <v>2854</v>
      </c>
      <c r="C819" s="26" t="s">
        <v>105</v>
      </c>
      <c r="D819" s="24" t="s">
        <v>2605</v>
      </c>
      <c r="E819" s="24" t="s">
        <v>1195</v>
      </c>
      <c r="F819" s="31"/>
      <c r="G819" s="24" t="s">
        <v>492</v>
      </c>
      <c r="H819" s="24" t="s">
        <v>145</v>
      </c>
      <c r="I819" s="25">
        <v>2</v>
      </c>
      <c r="J819" s="24" t="s">
        <v>286</v>
      </c>
      <c r="K819" s="24" t="s">
        <v>287</v>
      </c>
      <c r="L819" s="27">
        <v>999727968</v>
      </c>
      <c r="M819" s="28" t="s">
        <v>112</v>
      </c>
      <c r="N819" s="28"/>
      <c r="O819" s="27"/>
      <c r="P819" s="27"/>
      <c r="Q819" s="33">
        <f t="shared" si="57"/>
        <v>0</v>
      </c>
      <c r="R819" s="34">
        <f t="shared" si="58"/>
        <v>99</v>
      </c>
      <c r="S819" s="23"/>
      <c r="T819" s="27"/>
      <c r="U819" s="29"/>
      <c r="V819" s="29"/>
      <c r="W819" s="27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</row>
    <row r="820" spans="1:185" s="30" customFormat="1" ht="15.75" hidden="1" customHeight="1" x14ac:dyDescent="0.2">
      <c r="A820" s="25" t="s">
        <v>1723</v>
      </c>
      <c r="B820" s="41" t="s">
        <v>2854</v>
      </c>
      <c r="C820" s="26" t="s">
        <v>105</v>
      </c>
      <c r="D820" s="24" t="s">
        <v>1917</v>
      </c>
      <c r="E820" s="24" t="s">
        <v>3067</v>
      </c>
      <c r="F820" s="31">
        <v>37188</v>
      </c>
      <c r="G820" s="24" t="s">
        <v>3068</v>
      </c>
      <c r="H820" s="24" t="s">
        <v>116</v>
      </c>
      <c r="I820" s="25">
        <v>2</v>
      </c>
      <c r="J820" s="24" t="s">
        <v>1358</v>
      </c>
      <c r="K820" s="24" t="s">
        <v>1359</v>
      </c>
      <c r="L820" s="27">
        <v>999891692</v>
      </c>
      <c r="M820" s="28" t="s">
        <v>112</v>
      </c>
      <c r="N820" s="28"/>
      <c r="O820" s="27"/>
      <c r="P820" s="27"/>
      <c r="Q820" s="33">
        <f t="shared" si="57"/>
        <v>0</v>
      </c>
      <c r="R820" s="34">
        <f t="shared" si="58"/>
        <v>99</v>
      </c>
      <c r="S820" s="23"/>
      <c r="T820" s="27"/>
      <c r="U820" s="29"/>
      <c r="V820" s="29"/>
      <c r="W820" s="27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</row>
    <row r="821" spans="1:185" s="30" customFormat="1" ht="15.75" hidden="1" customHeight="1" x14ac:dyDescent="0.2">
      <c r="A821" s="25" t="s">
        <v>1723</v>
      </c>
      <c r="B821" s="41" t="s">
        <v>2854</v>
      </c>
      <c r="C821" s="26" t="s">
        <v>105</v>
      </c>
      <c r="D821" s="24" t="s">
        <v>2796</v>
      </c>
      <c r="E821" s="24" t="s">
        <v>3069</v>
      </c>
      <c r="F821" s="31">
        <v>37063</v>
      </c>
      <c r="G821" s="24" t="s">
        <v>3070</v>
      </c>
      <c r="H821" s="24" t="s">
        <v>426</v>
      </c>
      <c r="I821" s="25">
        <v>7</v>
      </c>
      <c r="J821" s="24" t="s">
        <v>1603</v>
      </c>
      <c r="K821" s="24" t="s">
        <v>1604</v>
      </c>
      <c r="L821" s="27">
        <v>999878179</v>
      </c>
      <c r="M821" s="28" t="s">
        <v>112</v>
      </c>
      <c r="N821" s="28"/>
      <c r="O821" s="27"/>
      <c r="P821" s="27"/>
      <c r="Q821" s="33">
        <f t="shared" si="57"/>
        <v>0</v>
      </c>
      <c r="R821" s="34">
        <f t="shared" si="58"/>
        <v>99</v>
      </c>
      <c r="S821" s="23"/>
      <c r="T821" s="27"/>
      <c r="U821" s="29"/>
      <c r="V821" s="29"/>
      <c r="W821" s="27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</row>
    <row r="822" spans="1:185" s="30" customFormat="1" ht="15.75" hidden="1" customHeight="1" x14ac:dyDescent="0.2">
      <c r="A822" s="25" t="s">
        <v>1723</v>
      </c>
      <c r="B822" s="41" t="s">
        <v>2854</v>
      </c>
      <c r="C822" s="26" t="s">
        <v>105</v>
      </c>
      <c r="D822" s="24" t="s">
        <v>2154</v>
      </c>
      <c r="E822" s="24" t="s">
        <v>3071</v>
      </c>
      <c r="F822" s="31">
        <v>37305</v>
      </c>
      <c r="G822" s="24" t="s">
        <v>2530</v>
      </c>
      <c r="H822" s="24" t="s">
        <v>169</v>
      </c>
      <c r="I822" s="25">
        <v>2</v>
      </c>
      <c r="J822" s="24" t="s">
        <v>598</v>
      </c>
      <c r="K822" s="24" t="s">
        <v>599</v>
      </c>
      <c r="L822" s="27">
        <v>999863746</v>
      </c>
      <c r="M822" s="28" t="s">
        <v>112</v>
      </c>
      <c r="N822" s="28"/>
      <c r="O822" s="27"/>
      <c r="P822" s="27"/>
      <c r="Q822" s="33">
        <f t="shared" si="57"/>
        <v>0</v>
      </c>
      <c r="R822" s="34">
        <f t="shared" si="58"/>
        <v>99</v>
      </c>
      <c r="S822" s="23"/>
      <c r="T822" s="27"/>
      <c r="U822" s="29"/>
      <c r="V822" s="29"/>
      <c r="W822" s="27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</row>
    <row r="823" spans="1:185" s="30" customFormat="1" ht="15.75" hidden="1" customHeight="1" x14ac:dyDescent="0.2">
      <c r="A823" s="25" t="s">
        <v>1723</v>
      </c>
      <c r="B823" s="41" t="s">
        <v>2854</v>
      </c>
      <c r="C823" s="26" t="s">
        <v>105</v>
      </c>
      <c r="D823" s="24" t="s">
        <v>3072</v>
      </c>
      <c r="E823" s="24" t="s">
        <v>1632</v>
      </c>
      <c r="F823" s="31"/>
      <c r="G823" s="24" t="s">
        <v>3073</v>
      </c>
      <c r="H823" s="24" t="s">
        <v>310</v>
      </c>
      <c r="I823" s="25">
        <v>5</v>
      </c>
      <c r="J823" s="24" t="s">
        <v>3074</v>
      </c>
      <c r="K823" s="24" t="s">
        <v>3075</v>
      </c>
      <c r="L823" s="27">
        <v>999877345</v>
      </c>
      <c r="M823" s="28" t="s">
        <v>112</v>
      </c>
      <c r="N823" s="28"/>
      <c r="O823" s="27"/>
      <c r="P823" s="27"/>
      <c r="Q823" s="33">
        <f t="shared" si="57"/>
        <v>0</v>
      </c>
      <c r="R823" s="34">
        <f t="shared" si="58"/>
        <v>99</v>
      </c>
      <c r="S823" s="23"/>
      <c r="T823" s="27"/>
      <c r="U823" s="29"/>
      <c r="V823" s="29"/>
      <c r="W823" s="27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</row>
    <row r="824" spans="1:185" s="30" customFormat="1" ht="15.75" hidden="1" customHeight="1" x14ac:dyDescent="0.2">
      <c r="A824" s="25" t="s">
        <v>1723</v>
      </c>
      <c r="B824" s="41" t="s">
        <v>2854</v>
      </c>
      <c r="C824" s="26" t="s">
        <v>105</v>
      </c>
      <c r="D824" s="24" t="s">
        <v>3076</v>
      </c>
      <c r="E824" s="24" t="s">
        <v>3077</v>
      </c>
      <c r="F824" s="31">
        <v>37067</v>
      </c>
      <c r="G824" s="24" t="s">
        <v>1726</v>
      </c>
      <c r="H824" s="24" t="s">
        <v>275</v>
      </c>
      <c r="I824" s="25">
        <v>3</v>
      </c>
      <c r="J824" s="24" t="s">
        <v>3078</v>
      </c>
      <c r="K824" s="24" t="s">
        <v>3079</v>
      </c>
      <c r="L824" s="27">
        <v>999873850</v>
      </c>
      <c r="M824" s="28" t="s">
        <v>112</v>
      </c>
      <c r="N824" s="28"/>
      <c r="O824" s="27"/>
      <c r="P824" s="27"/>
      <c r="Q824" s="33">
        <f t="shared" si="57"/>
        <v>0</v>
      </c>
      <c r="R824" s="34">
        <f t="shared" si="58"/>
        <v>99</v>
      </c>
      <c r="S824" s="23"/>
      <c r="T824" s="27"/>
      <c r="U824" s="29"/>
      <c r="V824" s="29"/>
      <c r="W824" s="27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</row>
    <row r="825" spans="1:185" s="30" customFormat="1" ht="15.75" hidden="1" customHeight="1" x14ac:dyDescent="0.2">
      <c r="A825" s="25" t="s">
        <v>1723</v>
      </c>
      <c r="B825" s="41" t="s">
        <v>2854</v>
      </c>
      <c r="C825" s="26" t="s">
        <v>105</v>
      </c>
      <c r="D825" s="24" t="s">
        <v>2309</v>
      </c>
      <c r="E825" s="24" t="s">
        <v>2310</v>
      </c>
      <c r="F825" s="31">
        <v>37415</v>
      </c>
      <c r="G825" s="24" t="s">
        <v>2311</v>
      </c>
      <c r="H825" s="24" t="s">
        <v>116</v>
      </c>
      <c r="I825" s="25">
        <v>2</v>
      </c>
      <c r="J825" s="24" t="s">
        <v>769</v>
      </c>
      <c r="K825" s="24" t="s">
        <v>770</v>
      </c>
      <c r="L825" s="27">
        <v>999779257</v>
      </c>
      <c r="M825" s="28" t="s">
        <v>112</v>
      </c>
      <c r="N825" s="28"/>
      <c r="O825" s="27"/>
      <c r="P825" s="27"/>
      <c r="Q825" s="33">
        <f t="shared" si="57"/>
        <v>0</v>
      </c>
      <c r="R825" s="34">
        <f t="shared" si="58"/>
        <v>99</v>
      </c>
      <c r="S825" s="23"/>
      <c r="T825" s="27"/>
      <c r="U825" s="29"/>
      <c r="V825" s="29"/>
      <c r="W825" s="27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</row>
    <row r="826" spans="1:185" s="30" customFormat="1" ht="15.75" hidden="1" customHeight="1" x14ac:dyDescent="0.2">
      <c r="A826" s="25" t="s">
        <v>1723</v>
      </c>
      <c r="B826" s="41" t="s">
        <v>2854</v>
      </c>
      <c r="C826" s="26" t="s">
        <v>105</v>
      </c>
      <c r="D826" s="24" t="s">
        <v>3080</v>
      </c>
      <c r="E826" s="24" t="s">
        <v>1728</v>
      </c>
      <c r="F826" s="31">
        <v>37572</v>
      </c>
      <c r="G826" s="24" t="s">
        <v>2238</v>
      </c>
      <c r="H826" s="24" t="s">
        <v>200</v>
      </c>
      <c r="I826" s="25">
        <v>8</v>
      </c>
      <c r="J826" s="24" t="s">
        <v>2239</v>
      </c>
      <c r="K826" s="24" t="s">
        <v>3081</v>
      </c>
      <c r="L826" s="27">
        <v>999889204</v>
      </c>
      <c r="M826" s="28" t="s">
        <v>112</v>
      </c>
      <c r="N826" s="28"/>
      <c r="O826" s="27"/>
      <c r="P826" s="27"/>
      <c r="Q826" s="33">
        <f t="shared" ref="Q826:Q849" si="59">SUM(T826:EE826)</f>
        <v>0</v>
      </c>
      <c r="R826" s="34">
        <f t="shared" ref="R826:R857" si="60">RANK(Q826,$Q$665:$Q$849)</f>
        <v>99</v>
      </c>
      <c r="S826" s="23"/>
      <c r="T826" s="27"/>
      <c r="U826" s="29"/>
      <c r="V826" s="29"/>
      <c r="W826" s="27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</row>
    <row r="827" spans="1:185" s="30" customFormat="1" ht="15.75" hidden="1" customHeight="1" x14ac:dyDescent="0.2">
      <c r="A827" s="25" t="s">
        <v>1723</v>
      </c>
      <c r="B827" s="41" t="s">
        <v>2854</v>
      </c>
      <c r="C827" s="26" t="s">
        <v>105</v>
      </c>
      <c r="D827" s="24" t="s">
        <v>1765</v>
      </c>
      <c r="E827" s="24" t="s">
        <v>1326</v>
      </c>
      <c r="F827" s="31">
        <v>37343</v>
      </c>
      <c r="G827" s="24" t="s">
        <v>2608</v>
      </c>
      <c r="H827" s="24" t="s">
        <v>322</v>
      </c>
      <c r="I827" s="25">
        <v>5</v>
      </c>
      <c r="J827" s="24" t="s">
        <v>2609</v>
      </c>
      <c r="K827" s="24" t="s">
        <v>2610</v>
      </c>
      <c r="L827" s="27">
        <v>999849627</v>
      </c>
      <c r="M827" s="28" t="s">
        <v>112</v>
      </c>
      <c r="N827" s="28"/>
      <c r="O827" s="27"/>
      <c r="P827" s="27"/>
      <c r="Q827" s="33">
        <f t="shared" si="59"/>
        <v>0</v>
      </c>
      <c r="R827" s="34">
        <f t="shared" si="60"/>
        <v>99</v>
      </c>
      <c r="S827" s="23"/>
      <c r="T827" s="27"/>
      <c r="U827" s="29"/>
      <c r="V827" s="29"/>
      <c r="W827" s="27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</row>
    <row r="828" spans="1:185" s="30" customFormat="1" ht="15.75" hidden="1" customHeight="1" x14ac:dyDescent="0.2">
      <c r="A828" s="25" t="s">
        <v>1723</v>
      </c>
      <c r="B828" s="41" t="s">
        <v>2854</v>
      </c>
      <c r="C828" s="26" t="s">
        <v>105</v>
      </c>
      <c r="D828" s="24" t="s">
        <v>2416</v>
      </c>
      <c r="E828" s="24" t="s">
        <v>2782</v>
      </c>
      <c r="F828" s="31"/>
      <c r="G828" s="24" t="s">
        <v>161</v>
      </c>
      <c r="H828" s="24" t="s">
        <v>109</v>
      </c>
      <c r="I828" s="25">
        <v>6</v>
      </c>
      <c r="J828" s="24" t="s">
        <v>2783</v>
      </c>
      <c r="K828" s="24" t="s">
        <v>2784</v>
      </c>
      <c r="L828" s="27">
        <v>999893151</v>
      </c>
      <c r="M828" s="28" t="s">
        <v>112</v>
      </c>
      <c r="N828" s="28"/>
      <c r="O828" s="27"/>
      <c r="P828" s="27"/>
      <c r="Q828" s="33">
        <f t="shared" si="59"/>
        <v>0</v>
      </c>
      <c r="R828" s="34">
        <f t="shared" si="60"/>
        <v>99</v>
      </c>
      <c r="S828" s="23"/>
      <c r="T828" s="27"/>
      <c r="U828" s="29"/>
      <c r="V828" s="29"/>
      <c r="W828" s="27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</row>
    <row r="829" spans="1:185" s="30" customFormat="1" ht="15.75" hidden="1" customHeight="1" x14ac:dyDescent="0.2">
      <c r="A829" s="25" t="s">
        <v>1723</v>
      </c>
      <c r="B829" s="41" t="s">
        <v>2854</v>
      </c>
      <c r="C829" s="26" t="s">
        <v>105</v>
      </c>
      <c r="D829" s="24" t="s">
        <v>1778</v>
      </c>
      <c r="E829" s="24" t="s">
        <v>3084</v>
      </c>
      <c r="F829" s="31"/>
      <c r="G829" s="24" t="s">
        <v>561</v>
      </c>
      <c r="H829" s="24" t="s">
        <v>169</v>
      </c>
      <c r="I829" s="25">
        <v>2</v>
      </c>
      <c r="J829" s="24" t="s">
        <v>2472</v>
      </c>
      <c r="K829" s="24" t="s">
        <v>2473</v>
      </c>
      <c r="L829" s="27">
        <v>999903022</v>
      </c>
      <c r="M829" s="28" t="s">
        <v>112</v>
      </c>
      <c r="N829" s="28"/>
      <c r="O829" s="27"/>
      <c r="P829" s="27"/>
      <c r="Q829" s="33">
        <f t="shared" si="59"/>
        <v>0</v>
      </c>
      <c r="R829" s="34">
        <f t="shared" si="60"/>
        <v>99</v>
      </c>
      <c r="S829" s="23"/>
      <c r="T829" s="27"/>
      <c r="U829" s="29"/>
      <c r="V829" s="29"/>
      <c r="W829" s="27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</row>
    <row r="830" spans="1:185" s="30" customFormat="1" ht="15.75" hidden="1" customHeight="1" x14ac:dyDescent="0.2">
      <c r="A830" s="25" t="s">
        <v>1723</v>
      </c>
      <c r="B830" s="41" t="s">
        <v>2854</v>
      </c>
      <c r="C830" s="26" t="s">
        <v>105</v>
      </c>
      <c r="D830" s="24" t="s">
        <v>1912</v>
      </c>
      <c r="E830" s="24" t="s">
        <v>2590</v>
      </c>
      <c r="F830" s="31"/>
      <c r="G830" s="24" t="s">
        <v>3085</v>
      </c>
      <c r="H830" s="24" t="s">
        <v>156</v>
      </c>
      <c r="I830" s="25">
        <v>6</v>
      </c>
      <c r="J830" s="24" t="s">
        <v>469</v>
      </c>
      <c r="K830" s="24" t="s">
        <v>2327</v>
      </c>
      <c r="L830" s="27">
        <v>999733599</v>
      </c>
      <c r="M830" s="28" t="s">
        <v>112</v>
      </c>
      <c r="N830" s="28"/>
      <c r="O830" s="27"/>
      <c r="P830" s="27"/>
      <c r="Q830" s="33">
        <f t="shared" si="59"/>
        <v>0</v>
      </c>
      <c r="R830" s="34">
        <f t="shared" si="60"/>
        <v>99</v>
      </c>
      <c r="S830" s="23"/>
      <c r="T830" s="27"/>
      <c r="U830" s="29"/>
      <c r="V830" s="29"/>
      <c r="W830" s="27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</row>
    <row r="831" spans="1:185" s="30" customFormat="1" ht="15.75" hidden="1" customHeight="1" x14ac:dyDescent="0.2">
      <c r="A831" s="25" t="s">
        <v>1723</v>
      </c>
      <c r="B831" s="41" t="s">
        <v>2854</v>
      </c>
      <c r="C831" s="26" t="s">
        <v>105</v>
      </c>
      <c r="D831" s="24" t="s">
        <v>2791</v>
      </c>
      <c r="E831" s="24" t="s">
        <v>1485</v>
      </c>
      <c r="F831" s="31"/>
      <c r="G831" s="24" t="s">
        <v>1486</v>
      </c>
      <c r="H831" s="24" t="s">
        <v>316</v>
      </c>
      <c r="I831" s="25">
        <v>7</v>
      </c>
      <c r="J831" s="24" t="s">
        <v>1487</v>
      </c>
      <c r="K831" s="24" t="s">
        <v>1488</v>
      </c>
      <c r="L831" s="27">
        <v>999821166</v>
      </c>
      <c r="M831" s="28" t="s">
        <v>112</v>
      </c>
      <c r="N831" s="28"/>
      <c r="O831" s="27"/>
      <c r="P831" s="27"/>
      <c r="Q831" s="33">
        <f t="shared" si="59"/>
        <v>0</v>
      </c>
      <c r="R831" s="34">
        <f t="shared" si="60"/>
        <v>99</v>
      </c>
      <c r="S831" s="23"/>
      <c r="T831" s="27"/>
      <c r="U831" s="29"/>
      <c r="V831" s="29"/>
      <c r="W831" s="27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</row>
    <row r="832" spans="1:185" s="30" customFormat="1" ht="15.75" hidden="1" customHeight="1" x14ac:dyDescent="0.2">
      <c r="A832" s="25" t="s">
        <v>1723</v>
      </c>
      <c r="B832" s="41" t="s">
        <v>2854</v>
      </c>
      <c r="C832" s="26" t="s">
        <v>105</v>
      </c>
      <c r="D832" s="24" t="s">
        <v>1901</v>
      </c>
      <c r="E832" s="24" t="s">
        <v>3088</v>
      </c>
      <c r="F832" s="31">
        <v>37099</v>
      </c>
      <c r="G832" s="24" t="s">
        <v>345</v>
      </c>
      <c r="H832" s="24" t="s">
        <v>291</v>
      </c>
      <c r="I832" s="25">
        <v>7</v>
      </c>
      <c r="J832" s="24" t="s">
        <v>3089</v>
      </c>
      <c r="K832" s="24" t="s">
        <v>3090</v>
      </c>
      <c r="L832" s="27">
        <v>999789106</v>
      </c>
      <c r="M832" s="28" t="s">
        <v>112</v>
      </c>
      <c r="N832" s="28"/>
      <c r="O832" s="27"/>
      <c r="P832" s="27"/>
      <c r="Q832" s="33">
        <f t="shared" si="59"/>
        <v>0</v>
      </c>
      <c r="R832" s="34">
        <f t="shared" si="60"/>
        <v>99</v>
      </c>
      <c r="S832" s="23"/>
      <c r="T832" s="27"/>
      <c r="U832" s="29"/>
      <c r="V832" s="29"/>
      <c r="W832" s="27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</row>
    <row r="833" spans="1:185" s="30" customFormat="1" ht="15.75" hidden="1" customHeight="1" x14ac:dyDescent="0.2">
      <c r="A833" s="25" t="s">
        <v>1723</v>
      </c>
      <c r="B833" s="41" t="s">
        <v>2854</v>
      </c>
      <c r="C833" s="26" t="s">
        <v>105</v>
      </c>
      <c r="D833" s="24" t="s">
        <v>3091</v>
      </c>
      <c r="E833" s="24" t="s">
        <v>3092</v>
      </c>
      <c r="F833" s="31"/>
      <c r="G833" s="24" t="s">
        <v>2687</v>
      </c>
      <c r="H833" s="24" t="s">
        <v>200</v>
      </c>
      <c r="I833" s="25">
        <v>8</v>
      </c>
      <c r="J833" s="24" t="s">
        <v>227</v>
      </c>
      <c r="K833" s="24" t="s">
        <v>228</v>
      </c>
      <c r="L833" s="27">
        <v>999843946</v>
      </c>
      <c r="M833" s="28" t="s">
        <v>112</v>
      </c>
      <c r="N833" s="28"/>
      <c r="O833" s="27"/>
      <c r="P833" s="27"/>
      <c r="Q833" s="33">
        <f t="shared" si="59"/>
        <v>0</v>
      </c>
      <c r="R833" s="34">
        <f t="shared" si="60"/>
        <v>99</v>
      </c>
      <c r="S833" s="23"/>
      <c r="T833" s="27"/>
      <c r="U833" s="29"/>
      <c r="V833" s="29"/>
      <c r="W833" s="27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</row>
    <row r="834" spans="1:185" s="30" customFormat="1" ht="15.75" hidden="1" customHeight="1" x14ac:dyDescent="0.2">
      <c r="A834" s="25" t="s">
        <v>1723</v>
      </c>
      <c r="B834" s="41" t="s">
        <v>2854</v>
      </c>
      <c r="C834" s="26" t="s">
        <v>105</v>
      </c>
      <c r="D834" s="24" t="s">
        <v>2801</v>
      </c>
      <c r="E834" s="24" t="s">
        <v>2802</v>
      </c>
      <c r="F834" s="31">
        <v>37516</v>
      </c>
      <c r="G834" s="24" t="s">
        <v>2623</v>
      </c>
      <c r="H834" s="24" t="s">
        <v>1374</v>
      </c>
      <c r="I834" s="25">
        <v>3</v>
      </c>
      <c r="J834" s="24" t="s">
        <v>1495</v>
      </c>
      <c r="K834" s="24" t="s">
        <v>1496</v>
      </c>
      <c r="L834" s="27">
        <v>999791447</v>
      </c>
      <c r="M834" s="28" t="s">
        <v>112</v>
      </c>
      <c r="N834" s="28"/>
      <c r="O834" s="27"/>
      <c r="P834" s="27"/>
      <c r="Q834" s="33">
        <f t="shared" si="59"/>
        <v>0</v>
      </c>
      <c r="R834" s="34">
        <f t="shared" si="60"/>
        <v>99</v>
      </c>
      <c r="S834" s="23"/>
      <c r="T834" s="27"/>
      <c r="U834" s="29"/>
      <c r="V834" s="29"/>
      <c r="W834" s="27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</row>
    <row r="835" spans="1:185" s="30" customFormat="1" ht="15.75" hidden="1" customHeight="1" x14ac:dyDescent="0.2">
      <c r="A835" s="25" t="s">
        <v>1723</v>
      </c>
      <c r="B835" s="41" t="s">
        <v>2854</v>
      </c>
      <c r="C835" s="26" t="s">
        <v>105</v>
      </c>
      <c r="D835" s="24" t="s">
        <v>1829</v>
      </c>
      <c r="E835" s="24" t="s">
        <v>3093</v>
      </c>
      <c r="F835" s="31">
        <v>37459</v>
      </c>
      <c r="G835" s="24" t="s">
        <v>3094</v>
      </c>
      <c r="H835" s="24" t="s">
        <v>139</v>
      </c>
      <c r="I835" s="25">
        <v>8</v>
      </c>
      <c r="J835" s="24" t="s">
        <v>2566</v>
      </c>
      <c r="K835" s="24" t="s">
        <v>3095</v>
      </c>
      <c r="L835" s="27">
        <v>999827390</v>
      </c>
      <c r="M835" s="28" t="s">
        <v>112</v>
      </c>
      <c r="N835" s="28"/>
      <c r="O835" s="27"/>
      <c r="P835" s="27"/>
      <c r="Q835" s="33">
        <f t="shared" si="59"/>
        <v>0</v>
      </c>
      <c r="R835" s="34">
        <f t="shared" si="60"/>
        <v>99</v>
      </c>
      <c r="S835" s="23"/>
      <c r="T835" s="27"/>
      <c r="U835" s="29"/>
      <c r="V835" s="29"/>
      <c r="W835" s="27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</row>
    <row r="836" spans="1:185" s="30" customFormat="1" ht="15.75" hidden="1" customHeight="1" x14ac:dyDescent="0.2">
      <c r="A836" s="25" t="s">
        <v>1723</v>
      </c>
      <c r="B836" s="41" t="s">
        <v>2854</v>
      </c>
      <c r="C836" s="26" t="s">
        <v>105</v>
      </c>
      <c r="D836" s="24" t="s">
        <v>1808</v>
      </c>
      <c r="E836" s="24" t="s">
        <v>3096</v>
      </c>
      <c r="F836" s="31">
        <v>37036</v>
      </c>
      <c r="G836" s="24" t="s">
        <v>2560</v>
      </c>
      <c r="H836" s="24" t="s">
        <v>606</v>
      </c>
      <c r="I836" s="25">
        <v>7</v>
      </c>
      <c r="J836" s="24" t="s">
        <v>3097</v>
      </c>
      <c r="K836" s="24"/>
      <c r="L836" s="27">
        <v>999864223</v>
      </c>
      <c r="M836" s="28" t="s">
        <v>112</v>
      </c>
      <c r="N836" s="28"/>
      <c r="O836" s="27"/>
      <c r="P836" s="27"/>
      <c r="Q836" s="33">
        <f t="shared" si="59"/>
        <v>0</v>
      </c>
      <c r="R836" s="34">
        <f t="shared" si="60"/>
        <v>99</v>
      </c>
      <c r="S836" s="23"/>
      <c r="T836" s="27"/>
      <c r="U836" s="29"/>
      <c r="V836" s="29"/>
      <c r="W836" s="27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</row>
    <row r="837" spans="1:185" s="30" customFormat="1" ht="15.75" hidden="1" customHeight="1" x14ac:dyDescent="0.2">
      <c r="A837" s="25" t="s">
        <v>1723</v>
      </c>
      <c r="B837" s="41" t="s">
        <v>2854</v>
      </c>
      <c r="C837" s="26" t="s">
        <v>105</v>
      </c>
      <c r="D837" s="24" t="s">
        <v>482</v>
      </c>
      <c r="E837" s="24" t="s">
        <v>3098</v>
      </c>
      <c r="F837" s="31">
        <v>37534</v>
      </c>
      <c r="G837" s="24" t="s">
        <v>707</v>
      </c>
      <c r="H837" s="24" t="s">
        <v>139</v>
      </c>
      <c r="I837" s="25">
        <v>8</v>
      </c>
      <c r="J837" s="24" t="s">
        <v>708</v>
      </c>
      <c r="K837" s="24" t="s">
        <v>709</v>
      </c>
      <c r="L837" s="27">
        <v>999879969</v>
      </c>
      <c r="M837" s="28" t="s">
        <v>112</v>
      </c>
      <c r="N837" s="28"/>
      <c r="O837" s="27"/>
      <c r="P837" s="27"/>
      <c r="Q837" s="33">
        <f t="shared" si="59"/>
        <v>0</v>
      </c>
      <c r="R837" s="34">
        <f t="shared" si="60"/>
        <v>99</v>
      </c>
      <c r="S837" s="23"/>
      <c r="T837" s="27"/>
      <c r="U837" s="29"/>
      <c r="V837" s="29"/>
      <c r="W837" s="27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</row>
    <row r="838" spans="1:185" s="30" customFormat="1" ht="15.75" hidden="1" customHeight="1" x14ac:dyDescent="0.2">
      <c r="A838" s="25" t="s">
        <v>1723</v>
      </c>
      <c r="B838" s="41" t="s">
        <v>2854</v>
      </c>
      <c r="C838" s="26" t="s">
        <v>105</v>
      </c>
      <c r="D838" s="24" t="s">
        <v>1903</v>
      </c>
      <c r="E838" s="24" t="s">
        <v>3099</v>
      </c>
      <c r="F838" s="31">
        <v>37255</v>
      </c>
      <c r="G838" s="24" t="s">
        <v>2374</v>
      </c>
      <c r="H838" s="24" t="s">
        <v>116</v>
      </c>
      <c r="I838" s="25">
        <v>2</v>
      </c>
      <c r="J838" s="24" t="s">
        <v>2375</v>
      </c>
      <c r="K838" s="24" t="s">
        <v>2376</v>
      </c>
      <c r="L838" s="27">
        <v>999902449</v>
      </c>
      <c r="M838" s="28" t="s">
        <v>112</v>
      </c>
      <c r="N838" s="28"/>
      <c r="O838" s="27"/>
      <c r="P838" s="27"/>
      <c r="Q838" s="33">
        <f t="shared" si="59"/>
        <v>0</v>
      </c>
      <c r="R838" s="34">
        <f t="shared" si="60"/>
        <v>99</v>
      </c>
      <c r="S838" s="23"/>
      <c r="T838" s="27"/>
      <c r="U838" s="29"/>
      <c r="V838" s="29"/>
      <c r="W838" s="27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</row>
    <row r="839" spans="1:185" s="30" customFormat="1" ht="15.75" hidden="1" customHeight="1" x14ac:dyDescent="0.2">
      <c r="A839" s="25" t="s">
        <v>1723</v>
      </c>
      <c r="B839" s="41" t="s">
        <v>2854</v>
      </c>
      <c r="C839" s="26" t="s">
        <v>105</v>
      </c>
      <c r="D839" s="24" t="s">
        <v>3100</v>
      </c>
      <c r="E839" s="24" t="s">
        <v>3101</v>
      </c>
      <c r="F839" s="31"/>
      <c r="G839" s="24" t="s">
        <v>3102</v>
      </c>
      <c r="H839" s="24" t="s">
        <v>1122</v>
      </c>
      <c r="I839" s="25">
        <v>5</v>
      </c>
      <c r="J839" s="24" t="s">
        <v>1624</v>
      </c>
      <c r="K839" s="24" t="s">
        <v>1625</v>
      </c>
      <c r="L839" s="27">
        <v>999881499</v>
      </c>
      <c r="M839" s="28" t="s">
        <v>112</v>
      </c>
      <c r="N839" s="28"/>
      <c r="O839" s="27"/>
      <c r="P839" s="27"/>
      <c r="Q839" s="33">
        <f t="shared" si="59"/>
        <v>0</v>
      </c>
      <c r="R839" s="34">
        <f t="shared" si="60"/>
        <v>99</v>
      </c>
      <c r="S839" s="23"/>
      <c r="T839" s="27"/>
      <c r="U839" s="29"/>
      <c r="V839" s="29"/>
      <c r="W839" s="27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</row>
    <row r="840" spans="1:185" s="30" customFormat="1" ht="15.75" hidden="1" customHeight="1" x14ac:dyDescent="0.2">
      <c r="A840" s="25" t="s">
        <v>1723</v>
      </c>
      <c r="B840" s="41" t="s">
        <v>2854</v>
      </c>
      <c r="C840" s="26" t="s">
        <v>105</v>
      </c>
      <c r="D840" s="24" t="s">
        <v>1923</v>
      </c>
      <c r="E840" s="24" t="s">
        <v>2803</v>
      </c>
      <c r="F840" s="31">
        <v>36980</v>
      </c>
      <c r="G840" s="24" t="s">
        <v>2804</v>
      </c>
      <c r="H840" s="24" t="s">
        <v>133</v>
      </c>
      <c r="I840" s="25">
        <v>1</v>
      </c>
      <c r="J840" s="24" t="s">
        <v>543</v>
      </c>
      <c r="K840" s="24" t="s">
        <v>135</v>
      </c>
      <c r="L840" s="27">
        <v>999845378</v>
      </c>
      <c r="M840" s="28" t="s">
        <v>112</v>
      </c>
      <c r="N840" s="28"/>
      <c r="O840" s="27"/>
      <c r="P840" s="27"/>
      <c r="Q840" s="33">
        <f t="shared" si="59"/>
        <v>0</v>
      </c>
      <c r="R840" s="34">
        <f t="shared" si="60"/>
        <v>99</v>
      </c>
      <c r="S840" s="23"/>
      <c r="T840" s="27"/>
      <c r="U840" s="29"/>
      <c r="V840" s="29"/>
      <c r="W840" s="27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</row>
    <row r="841" spans="1:185" s="30" customFormat="1" ht="15.75" hidden="1" customHeight="1" x14ac:dyDescent="0.2">
      <c r="A841" s="25" t="s">
        <v>1723</v>
      </c>
      <c r="B841" s="41" t="s">
        <v>2854</v>
      </c>
      <c r="C841" s="26" t="s">
        <v>105</v>
      </c>
      <c r="D841" s="24" t="s">
        <v>2058</v>
      </c>
      <c r="E841" s="24" t="s">
        <v>3103</v>
      </c>
      <c r="F841" s="31">
        <v>37414</v>
      </c>
      <c r="G841" s="24" t="s">
        <v>3104</v>
      </c>
      <c r="H841" s="24" t="s">
        <v>116</v>
      </c>
      <c r="I841" s="25">
        <v>2</v>
      </c>
      <c r="J841" s="24" t="s">
        <v>3105</v>
      </c>
      <c r="K841" s="24" t="s">
        <v>3106</v>
      </c>
      <c r="L841" s="27">
        <v>999892079</v>
      </c>
      <c r="M841" s="28" t="s">
        <v>112</v>
      </c>
      <c r="N841" s="28"/>
      <c r="O841" s="27"/>
      <c r="P841" s="27"/>
      <c r="Q841" s="33">
        <f t="shared" si="59"/>
        <v>0</v>
      </c>
      <c r="R841" s="34">
        <f t="shared" si="60"/>
        <v>99</v>
      </c>
      <c r="S841" s="23"/>
      <c r="T841" s="27"/>
      <c r="U841" s="29"/>
      <c r="V841" s="29"/>
      <c r="W841" s="27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</row>
    <row r="842" spans="1:185" s="30" customFormat="1" ht="15.75" hidden="1" customHeight="1" x14ac:dyDescent="0.2">
      <c r="A842" s="25" t="s">
        <v>1723</v>
      </c>
      <c r="B842" s="41" t="s">
        <v>2854</v>
      </c>
      <c r="C842" s="26" t="s">
        <v>105</v>
      </c>
      <c r="D842" s="24" t="s">
        <v>3110</v>
      </c>
      <c r="E842" s="24" t="s">
        <v>3111</v>
      </c>
      <c r="F842" s="31">
        <v>37144</v>
      </c>
      <c r="G842" s="24" t="s">
        <v>3112</v>
      </c>
      <c r="H842" s="24" t="s">
        <v>269</v>
      </c>
      <c r="I842" s="25">
        <v>3</v>
      </c>
      <c r="J842" s="24" t="s">
        <v>3113</v>
      </c>
      <c r="K842" s="24" t="s">
        <v>3114</v>
      </c>
      <c r="L842" s="27">
        <v>999779762</v>
      </c>
      <c r="M842" s="28" t="s">
        <v>112</v>
      </c>
      <c r="N842" s="28"/>
      <c r="O842" s="27"/>
      <c r="P842" s="27"/>
      <c r="Q842" s="33">
        <f t="shared" si="59"/>
        <v>0</v>
      </c>
      <c r="R842" s="34">
        <f t="shared" si="60"/>
        <v>99</v>
      </c>
      <c r="S842" s="23"/>
      <c r="T842" s="27"/>
      <c r="U842" s="29"/>
      <c r="V842" s="29"/>
      <c r="W842" s="27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</row>
    <row r="843" spans="1:185" s="30" customFormat="1" ht="15.75" hidden="1" customHeight="1" x14ac:dyDescent="0.2">
      <c r="A843" s="25" t="s">
        <v>1723</v>
      </c>
      <c r="B843" s="41" t="s">
        <v>2854</v>
      </c>
      <c r="C843" s="26" t="s">
        <v>105</v>
      </c>
      <c r="D843" s="24" t="s">
        <v>1776</v>
      </c>
      <c r="E843" s="24" t="s">
        <v>3115</v>
      </c>
      <c r="F843" s="31"/>
      <c r="G843" s="24" t="s">
        <v>3116</v>
      </c>
      <c r="H843" s="24" t="s">
        <v>169</v>
      </c>
      <c r="I843" s="25">
        <v>2</v>
      </c>
      <c r="J843" s="24" t="s">
        <v>728</v>
      </c>
      <c r="K843" s="24" t="s">
        <v>729</v>
      </c>
      <c r="L843" s="27">
        <v>999743136</v>
      </c>
      <c r="M843" s="28" t="s">
        <v>112</v>
      </c>
      <c r="N843" s="28"/>
      <c r="O843" s="27"/>
      <c r="P843" s="27"/>
      <c r="Q843" s="33">
        <f t="shared" si="59"/>
        <v>0</v>
      </c>
      <c r="R843" s="34">
        <f t="shared" si="60"/>
        <v>99</v>
      </c>
      <c r="S843" s="23"/>
      <c r="T843" s="27"/>
      <c r="U843" s="29"/>
      <c r="V843" s="29"/>
      <c r="W843" s="27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</row>
    <row r="844" spans="1:185" s="30" customFormat="1" ht="15.75" hidden="1" customHeight="1" x14ac:dyDescent="0.2">
      <c r="A844" s="25" t="s">
        <v>1723</v>
      </c>
      <c r="B844" s="41" t="s">
        <v>2854</v>
      </c>
      <c r="C844" s="26" t="s">
        <v>105</v>
      </c>
      <c r="D844" s="24" t="s">
        <v>1791</v>
      </c>
      <c r="E844" s="24" t="s">
        <v>3117</v>
      </c>
      <c r="F844" s="31"/>
      <c r="G844" s="24" t="s">
        <v>658</v>
      </c>
      <c r="H844" s="24" t="s">
        <v>133</v>
      </c>
      <c r="I844" s="25">
        <v>1</v>
      </c>
      <c r="J844" s="24" t="s">
        <v>1434</v>
      </c>
      <c r="K844" s="24" t="s">
        <v>3118</v>
      </c>
      <c r="L844" s="27">
        <v>999709251</v>
      </c>
      <c r="M844" s="28" t="s">
        <v>112</v>
      </c>
      <c r="N844" s="28"/>
      <c r="O844" s="27"/>
      <c r="P844" s="27"/>
      <c r="Q844" s="33">
        <f t="shared" si="59"/>
        <v>0</v>
      </c>
      <c r="R844" s="34">
        <f t="shared" si="60"/>
        <v>99</v>
      </c>
      <c r="S844" s="23"/>
      <c r="T844" s="27"/>
      <c r="U844" s="29"/>
      <c r="V844" s="29"/>
      <c r="W844" s="27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</row>
    <row r="845" spans="1:185" s="30" customFormat="1" ht="15.75" hidden="1" customHeight="1" x14ac:dyDescent="0.2">
      <c r="A845" s="25" t="s">
        <v>1723</v>
      </c>
      <c r="B845" s="41" t="s">
        <v>2854</v>
      </c>
      <c r="C845" s="26" t="s">
        <v>105</v>
      </c>
      <c r="D845" s="24" t="s">
        <v>2431</v>
      </c>
      <c r="E845" s="24" t="s">
        <v>3119</v>
      </c>
      <c r="F845" s="31"/>
      <c r="G845" s="24" t="s">
        <v>192</v>
      </c>
      <c r="H845" s="24" t="s">
        <v>177</v>
      </c>
      <c r="I845" s="25">
        <v>3</v>
      </c>
      <c r="J845" s="24" t="s">
        <v>623</v>
      </c>
      <c r="K845" s="24" t="s">
        <v>624</v>
      </c>
      <c r="L845" s="27">
        <v>999871435</v>
      </c>
      <c r="M845" s="28" t="s">
        <v>112</v>
      </c>
      <c r="N845" s="28"/>
      <c r="O845" s="27"/>
      <c r="P845" s="27"/>
      <c r="Q845" s="33">
        <f t="shared" si="59"/>
        <v>0</v>
      </c>
      <c r="R845" s="34">
        <f t="shared" si="60"/>
        <v>99</v>
      </c>
      <c r="S845" s="23"/>
      <c r="T845" s="27"/>
      <c r="U845" s="29"/>
      <c r="V845" s="29"/>
      <c r="W845" s="27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</row>
    <row r="846" spans="1:185" s="30" customFormat="1" ht="15.75" hidden="1" customHeight="1" x14ac:dyDescent="0.2">
      <c r="A846" s="25" t="s">
        <v>1723</v>
      </c>
      <c r="B846" s="41" t="s">
        <v>2854</v>
      </c>
      <c r="C846" s="26" t="s">
        <v>105</v>
      </c>
      <c r="D846" s="24" t="s">
        <v>3120</v>
      </c>
      <c r="E846" s="24" t="s">
        <v>875</v>
      </c>
      <c r="F846" s="31"/>
      <c r="G846" s="24" t="s">
        <v>876</v>
      </c>
      <c r="H846" s="24" t="s">
        <v>116</v>
      </c>
      <c r="I846" s="25">
        <v>2</v>
      </c>
      <c r="J846" s="24" t="s">
        <v>877</v>
      </c>
      <c r="K846" s="24" t="s">
        <v>878</v>
      </c>
      <c r="L846" s="27">
        <v>999712626</v>
      </c>
      <c r="M846" s="28" t="s">
        <v>112</v>
      </c>
      <c r="N846" s="28"/>
      <c r="O846" s="27"/>
      <c r="P846" s="27"/>
      <c r="Q846" s="33">
        <f t="shared" si="59"/>
        <v>0</v>
      </c>
      <c r="R846" s="34">
        <f t="shared" si="60"/>
        <v>99</v>
      </c>
      <c r="S846" s="23"/>
      <c r="T846" s="27"/>
      <c r="U846" s="29"/>
      <c r="V846" s="29"/>
      <c r="W846" s="27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</row>
    <row r="847" spans="1:185" s="30" customFormat="1" ht="15.75" hidden="1" customHeight="1" x14ac:dyDescent="0.2">
      <c r="A847" s="25" t="s">
        <v>1723</v>
      </c>
      <c r="B847" s="41" t="s">
        <v>2854</v>
      </c>
      <c r="C847" s="26" t="s">
        <v>105</v>
      </c>
      <c r="D847" s="24" t="s">
        <v>3121</v>
      </c>
      <c r="E847" s="24" t="s">
        <v>194</v>
      </c>
      <c r="F847" s="31">
        <v>37155</v>
      </c>
      <c r="G847" s="24" t="s">
        <v>195</v>
      </c>
      <c r="H847" s="24" t="s">
        <v>109</v>
      </c>
      <c r="I847" s="25">
        <v>6</v>
      </c>
      <c r="J847" s="24" t="s">
        <v>614</v>
      </c>
      <c r="K847" s="24" t="s">
        <v>196</v>
      </c>
      <c r="L847" s="27">
        <v>999797100</v>
      </c>
      <c r="M847" s="28" t="s">
        <v>112</v>
      </c>
      <c r="N847" s="28"/>
      <c r="O847" s="27"/>
      <c r="P847" s="27"/>
      <c r="Q847" s="33">
        <f t="shared" si="59"/>
        <v>0</v>
      </c>
      <c r="R847" s="34">
        <f t="shared" si="60"/>
        <v>99</v>
      </c>
      <c r="S847" s="23"/>
      <c r="T847" s="27"/>
      <c r="U847" s="29"/>
      <c r="V847" s="29"/>
      <c r="W847" s="27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</row>
    <row r="848" spans="1:185" s="30" customFormat="1" ht="15.75" hidden="1" customHeight="1" x14ac:dyDescent="0.2">
      <c r="A848" s="25" t="s">
        <v>1723</v>
      </c>
      <c r="B848" s="41" t="s">
        <v>2854</v>
      </c>
      <c r="C848" s="26" t="s">
        <v>105</v>
      </c>
      <c r="D848" s="24" t="s">
        <v>2469</v>
      </c>
      <c r="E848" s="24" t="s">
        <v>2544</v>
      </c>
      <c r="F848" s="31"/>
      <c r="G848" s="24" t="s">
        <v>2545</v>
      </c>
      <c r="H848" s="24" t="s">
        <v>316</v>
      </c>
      <c r="I848" s="25">
        <v>7</v>
      </c>
      <c r="J848" s="24" t="s">
        <v>188</v>
      </c>
      <c r="K848" s="24" t="s">
        <v>189</v>
      </c>
      <c r="L848" s="27">
        <v>999899404</v>
      </c>
      <c r="M848" s="28" t="s">
        <v>112</v>
      </c>
      <c r="N848" s="28"/>
      <c r="O848" s="27"/>
      <c r="P848" s="27"/>
      <c r="Q848" s="33">
        <f t="shared" si="59"/>
        <v>0</v>
      </c>
      <c r="R848" s="34">
        <f t="shared" si="60"/>
        <v>99</v>
      </c>
      <c r="S848" s="23"/>
      <c r="T848" s="27"/>
      <c r="U848" s="29"/>
      <c r="V848" s="29"/>
      <c r="W848" s="27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</row>
    <row r="849" spans="1:185" s="30" customFormat="1" ht="15.75" hidden="1" customHeight="1" x14ac:dyDescent="0.2">
      <c r="A849" s="25" t="s">
        <v>1723</v>
      </c>
      <c r="B849" s="41" t="s">
        <v>2854</v>
      </c>
      <c r="C849" s="26" t="s">
        <v>105</v>
      </c>
      <c r="D849" s="24" t="s">
        <v>2383</v>
      </c>
      <c r="E849" s="24" t="s">
        <v>1128</v>
      </c>
      <c r="F849" s="31">
        <v>37019</v>
      </c>
      <c r="G849" s="24" t="s">
        <v>2968</v>
      </c>
      <c r="H849" s="24" t="s">
        <v>2969</v>
      </c>
      <c r="I849" s="25">
        <v>4</v>
      </c>
      <c r="J849" s="24" t="s">
        <v>1634</v>
      </c>
      <c r="K849" s="24" t="s">
        <v>1635</v>
      </c>
      <c r="L849" s="27">
        <v>999853495</v>
      </c>
      <c r="M849" s="28" t="s">
        <v>112</v>
      </c>
      <c r="N849" s="28"/>
      <c r="O849" s="27"/>
      <c r="P849" s="27"/>
      <c r="Q849" s="33">
        <f t="shared" si="59"/>
        <v>0</v>
      </c>
      <c r="R849" s="34">
        <f t="shared" si="60"/>
        <v>99</v>
      </c>
      <c r="S849" s="23"/>
      <c r="T849" s="27"/>
      <c r="U849" s="29"/>
      <c r="V849" s="29"/>
      <c r="W849" s="27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</row>
    <row r="850" spans="1:185" s="30" customFormat="1" ht="15.75" customHeight="1" x14ac:dyDescent="0.2">
      <c r="Q850" s="33"/>
      <c r="R850" s="34"/>
      <c r="S850" s="23"/>
      <c r="T850" s="27"/>
      <c r="U850" s="29"/>
      <c r="V850" s="29"/>
      <c r="W850" s="27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</row>
    <row r="851" spans="1:185" s="30" customFormat="1" ht="15.75" customHeight="1" x14ac:dyDescent="0.2">
      <c r="A851" s="25"/>
      <c r="B851" s="41"/>
      <c r="C851" s="26"/>
      <c r="D851" s="24"/>
      <c r="E851" s="24"/>
      <c r="F851" s="31"/>
      <c r="G851" s="24"/>
      <c r="H851" s="24"/>
      <c r="I851" s="25"/>
      <c r="J851" s="24"/>
      <c r="K851" s="24"/>
      <c r="L851" s="27"/>
      <c r="M851" s="28"/>
      <c r="N851" s="28"/>
      <c r="O851" s="27"/>
      <c r="P851" s="27"/>
      <c r="Q851" s="33"/>
      <c r="R851" s="34"/>
      <c r="S851" s="23"/>
      <c r="T851" s="27"/>
      <c r="U851" s="29"/>
      <c r="V851" s="29"/>
      <c r="W851" s="27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</row>
    <row r="852" spans="1:185" s="30" customFormat="1" ht="15.75" customHeight="1" x14ac:dyDescent="0.2">
      <c r="A852" s="25" t="s">
        <v>1723</v>
      </c>
      <c r="B852" s="41" t="s">
        <v>3122</v>
      </c>
      <c r="C852" s="26" t="s">
        <v>105</v>
      </c>
      <c r="D852" s="24" t="s">
        <v>3123</v>
      </c>
      <c r="E852" s="24" t="s">
        <v>3124</v>
      </c>
      <c r="F852" s="31"/>
      <c r="G852" s="24" t="s">
        <v>2139</v>
      </c>
      <c r="H852" s="24" t="s">
        <v>362</v>
      </c>
      <c r="I852" s="25">
        <v>1</v>
      </c>
      <c r="J852" s="24" t="s">
        <v>363</v>
      </c>
      <c r="K852" s="24" t="s">
        <v>1131</v>
      </c>
      <c r="L852" s="27">
        <v>999771532</v>
      </c>
      <c r="M852" s="28" t="s">
        <v>112</v>
      </c>
      <c r="N852" s="28"/>
      <c r="O852" s="27"/>
      <c r="P852" s="27"/>
      <c r="Q852" s="33">
        <f t="shared" ref="Q852:Q883" si="61">SUM(T852:EE852)</f>
        <v>971.65</v>
      </c>
      <c r="R852" s="34">
        <f t="shared" ref="R852:R883" si="62">RANK(Q852,$Q$852:$Q$992)</f>
        <v>1</v>
      </c>
      <c r="S852" s="23"/>
      <c r="T852" s="27">
        <v>108</v>
      </c>
      <c r="U852" s="29"/>
      <c r="V852" s="29"/>
      <c r="W852" s="27"/>
      <c r="X852" s="29"/>
      <c r="Y852" s="29">
        <v>90.75</v>
      </c>
      <c r="Z852" s="29"/>
      <c r="AA852" s="29"/>
      <c r="AB852" s="29"/>
      <c r="AC852" s="29"/>
      <c r="AD852" s="29"/>
      <c r="AE852" s="29"/>
      <c r="AF852" s="29"/>
      <c r="AG852" s="29"/>
      <c r="AH852" s="29"/>
      <c r="AI852" s="29">
        <v>127.05</v>
      </c>
      <c r="AJ852" s="29"/>
      <c r="AK852" s="29"/>
      <c r="AL852" s="29"/>
      <c r="AM852" s="29"/>
      <c r="AN852" s="29"/>
      <c r="AO852" s="29"/>
      <c r="AP852" s="29"/>
      <c r="AQ852" s="29"/>
      <c r="AR852" s="29">
        <v>54</v>
      </c>
      <c r="AS852" s="29"/>
      <c r="AT852" s="29"/>
      <c r="AU852" s="29"/>
      <c r="AV852" s="29"/>
      <c r="AW852" s="29"/>
      <c r="AX852" s="29">
        <v>45.3</v>
      </c>
      <c r="AY852" s="29">
        <v>22.65</v>
      </c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>
        <v>108</v>
      </c>
      <c r="BL852" s="29">
        <v>100</v>
      </c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>
        <v>60</v>
      </c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>
        <v>65.400000000000006</v>
      </c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>
        <v>190.5</v>
      </c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</row>
    <row r="853" spans="1:185" s="30" customFormat="1" ht="15.75" customHeight="1" x14ac:dyDescent="0.2">
      <c r="A853" s="25" t="s">
        <v>1723</v>
      </c>
      <c r="B853" s="41" t="s">
        <v>3122</v>
      </c>
      <c r="C853" s="26" t="s">
        <v>105</v>
      </c>
      <c r="D853" s="24" t="s">
        <v>3125</v>
      </c>
      <c r="E853" s="24" t="s">
        <v>3126</v>
      </c>
      <c r="F853" s="31"/>
      <c r="G853" s="24" t="s">
        <v>843</v>
      </c>
      <c r="H853" s="24" t="s">
        <v>122</v>
      </c>
      <c r="I853" s="25">
        <v>4</v>
      </c>
      <c r="J853" s="24" t="s">
        <v>3127</v>
      </c>
      <c r="K853" s="24" t="s">
        <v>3128</v>
      </c>
      <c r="L853" s="27">
        <v>999710319</v>
      </c>
      <c r="M853" s="28" t="s">
        <v>112</v>
      </c>
      <c r="N853" s="28"/>
      <c r="O853" s="27"/>
      <c r="P853" s="27"/>
      <c r="Q853" s="33">
        <f t="shared" si="61"/>
        <v>502</v>
      </c>
      <c r="R853" s="34">
        <f t="shared" si="62"/>
        <v>2</v>
      </c>
      <c r="S853" s="23"/>
      <c r="T853" s="27">
        <v>108</v>
      </c>
      <c r="U853" s="29"/>
      <c r="V853" s="29"/>
      <c r="W853" s="27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>
        <v>45.3</v>
      </c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>
        <v>60</v>
      </c>
      <c r="AV853" s="29"/>
      <c r="AW853" s="29"/>
      <c r="AX853" s="29"/>
      <c r="AY853" s="29"/>
      <c r="AZ853" s="29"/>
      <c r="BA853" s="29"/>
      <c r="BB853" s="29"/>
      <c r="BC853" s="29"/>
      <c r="BD853" s="29"/>
      <c r="BE853" s="29">
        <v>67.2</v>
      </c>
      <c r="BF853" s="29"/>
      <c r="BG853" s="29"/>
      <c r="BH853" s="29"/>
      <c r="BI853" s="29"/>
      <c r="BJ853" s="29"/>
      <c r="BK853" s="29">
        <v>45.3</v>
      </c>
      <c r="BL853" s="29"/>
      <c r="BM853" s="29"/>
      <c r="BN853" s="29"/>
      <c r="BO853" s="29">
        <v>67.2</v>
      </c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>
        <v>109</v>
      </c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</row>
    <row r="854" spans="1:185" s="30" customFormat="1" ht="15.75" customHeight="1" x14ac:dyDescent="0.2">
      <c r="A854" s="25" t="s">
        <v>1723</v>
      </c>
      <c r="B854" s="41" t="s">
        <v>3122</v>
      </c>
      <c r="C854" s="26" t="s">
        <v>105</v>
      </c>
      <c r="D854" s="24" t="s">
        <v>3131</v>
      </c>
      <c r="E854" s="24" t="s">
        <v>3132</v>
      </c>
      <c r="F854" s="31"/>
      <c r="G854" s="24" t="s">
        <v>1628</v>
      </c>
      <c r="H854" s="24" t="s">
        <v>275</v>
      </c>
      <c r="I854" s="25">
        <v>3</v>
      </c>
      <c r="J854" s="24" t="s">
        <v>1189</v>
      </c>
      <c r="K854" s="24" t="s">
        <v>1190</v>
      </c>
      <c r="L854" s="27">
        <v>999853218</v>
      </c>
      <c r="M854" s="28" t="s">
        <v>112</v>
      </c>
      <c r="N854" s="28" t="b">
        <v>1</v>
      </c>
      <c r="O854" s="27"/>
      <c r="P854" s="27"/>
      <c r="Q854" s="33">
        <f t="shared" si="61"/>
        <v>299.25</v>
      </c>
      <c r="R854" s="34">
        <f t="shared" si="62"/>
        <v>3</v>
      </c>
      <c r="S854" s="23"/>
      <c r="T854" s="27">
        <v>45.3</v>
      </c>
      <c r="U854" s="29"/>
      <c r="V854" s="29"/>
      <c r="W854" s="27"/>
      <c r="X854" s="29"/>
      <c r="Y854" s="29"/>
      <c r="Z854" s="29"/>
      <c r="AA854" s="29"/>
      <c r="AB854" s="29"/>
      <c r="AC854" s="29"/>
      <c r="AD854" s="29"/>
      <c r="AE854" s="29"/>
      <c r="AF854" s="29"/>
      <c r="AG854" s="29">
        <v>72</v>
      </c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>
        <v>50.4</v>
      </c>
      <c r="BF854" s="29"/>
      <c r="BG854" s="29"/>
      <c r="BH854" s="29"/>
      <c r="BI854" s="29"/>
      <c r="BJ854" s="29"/>
      <c r="BK854" s="29">
        <v>31.8</v>
      </c>
      <c r="BL854" s="29"/>
      <c r="BM854" s="29"/>
      <c r="BN854" s="29"/>
      <c r="BO854" s="29"/>
      <c r="BP854" s="29">
        <v>15.75</v>
      </c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>
        <v>84</v>
      </c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</row>
    <row r="855" spans="1:185" s="30" customFormat="1" ht="15.75" customHeight="1" x14ac:dyDescent="0.2">
      <c r="A855" s="25" t="s">
        <v>1723</v>
      </c>
      <c r="B855" s="41" t="s">
        <v>3122</v>
      </c>
      <c r="C855" s="26" t="s">
        <v>105</v>
      </c>
      <c r="D855" s="24" t="s">
        <v>2334</v>
      </c>
      <c r="E855" s="24" t="s">
        <v>1503</v>
      </c>
      <c r="F855" s="31"/>
      <c r="G855" s="24" t="s">
        <v>3133</v>
      </c>
      <c r="H855" s="24" t="s">
        <v>382</v>
      </c>
      <c r="I855" s="25">
        <v>3</v>
      </c>
      <c r="J855" s="24" t="s">
        <v>328</v>
      </c>
      <c r="K855" s="24" t="s">
        <v>329</v>
      </c>
      <c r="L855" s="27">
        <v>999723849</v>
      </c>
      <c r="M855" s="28" t="s">
        <v>112</v>
      </c>
      <c r="N855" s="28" t="b">
        <v>1</v>
      </c>
      <c r="O855" s="27"/>
      <c r="P855" s="27"/>
      <c r="Q855" s="33">
        <f t="shared" si="61"/>
        <v>289.60000000000002</v>
      </c>
      <c r="R855" s="34">
        <f t="shared" si="62"/>
        <v>4</v>
      </c>
      <c r="S855" s="23"/>
      <c r="T855" s="27">
        <v>64.8</v>
      </c>
      <c r="U855" s="29"/>
      <c r="V855" s="29"/>
      <c r="W855" s="27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>
        <v>64.8</v>
      </c>
      <c r="BL855" s="29"/>
      <c r="BM855" s="29"/>
      <c r="BN855" s="29"/>
      <c r="BO855" s="29">
        <v>28</v>
      </c>
      <c r="BP855" s="29">
        <v>20</v>
      </c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>
        <v>112</v>
      </c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</row>
    <row r="856" spans="1:185" s="30" customFormat="1" ht="15.75" customHeight="1" x14ac:dyDescent="0.2">
      <c r="A856" s="25" t="s">
        <v>1723</v>
      </c>
      <c r="B856" s="41" t="s">
        <v>3122</v>
      </c>
      <c r="C856" s="26" t="s">
        <v>105</v>
      </c>
      <c r="D856" s="24" t="s">
        <v>3129</v>
      </c>
      <c r="E856" s="24" t="s">
        <v>3130</v>
      </c>
      <c r="F856" s="31"/>
      <c r="G856" s="24" t="s">
        <v>1385</v>
      </c>
      <c r="H856" s="24" t="s">
        <v>109</v>
      </c>
      <c r="I856" s="25">
        <v>6</v>
      </c>
      <c r="J856" s="24" t="s">
        <v>614</v>
      </c>
      <c r="K856" s="24" t="s">
        <v>196</v>
      </c>
      <c r="L856" s="27">
        <v>999721336</v>
      </c>
      <c r="M856" s="28" t="s">
        <v>112</v>
      </c>
      <c r="N856" s="28" t="b">
        <v>1</v>
      </c>
      <c r="O856" s="27"/>
      <c r="P856" s="27"/>
      <c r="Q856" s="33">
        <f t="shared" si="61"/>
        <v>233.6</v>
      </c>
      <c r="R856" s="34">
        <f t="shared" si="62"/>
        <v>5</v>
      </c>
      <c r="S856" s="23"/>
      <c r="T856" s="27">
        <v>45.3</v>
      </c>
      <c r="U856" s="29"/>
      <c r="V856" s="29"/>
      <c r="W856" s="27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>
        <v>20</v>
      </c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>
        <v>45.3</v>
      </c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>
        <v>60</v>
      </c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>
        <v>63</v>
      </c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</row>
    <row r="857" spans="1:185" s="30" customFormat="1" ht="15.75" customHeight="1" x14ac:dyDescent="0.2">
      <c r="A857" s="25" t="s">
        <v>1723</v>
      </c>
      <c r="B857" s="41" t="s">
        <v>3122</v>
      </c>
      <c r="C857" s="26" t="s">
        <v>105</v>
      </c>
      <c r="D857" s="24" t="s">
        <v>3134</v>
      </c>
      <c r="E857" s="24" t="s">
        <v>3135</v>
      </c>
      <c r="F857" s="31"/>
      <c r="G857" s="24" t="s">
        <v>1188</v>
      </c>
      <c r="H857" s="24" t="s">
        <v>275</v>
      </c>
      <c r="I857" s="25">
        <v>3</v>
      </c>
      <c r="J857" s="24" t="s">
        <v>2148</v>
      </c>
      <c r="K857" s="24" t="s">
        <v>2149</v>
      </c>
      <c r="L857" s="27">
        <v>999797629</v>
      </c>
      <c r="M857" s="28" t="s">
        <v>112</v>
      </c>
      <c r="N857" s="28" t="b">
        <v>1</v>
      </c>
      <c r="O857" s="27"/>
      <c r="P857" s="27"/>
      <c r="Q857" s="33">
        <f t="shared" si="61"/>
        <v>227.98</v>
      </c>
      <c r="R857" s="34">
        <f t="shared" si="62"/>
        <v>6</v>
      </c>
      <c r="S857" s="23"/>
      <c r="T857" s="27"/>
      <c r="U857" s="29"/>
      <c r="V857" s="29"/>
      <c r="W857" s="27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>
        <v>38.08</v>
      </c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>
        <v>81.75</v>
      </c>
      <c r="CC857" s="29"/>
      <c r="CD857" s="29"/>
      <c r="CE857" s="29"/>
      <c r="CF857" s="29"/>
      <c r="CG857" s="29"/>
      <c r="CH857" s="29"/>
      <c r="CI857" s="29"/>
      <c r="CJ857" s="29"/>
      <c r="CK857" s="29"/>
      <c r="CL857" s="29">
        <v>48.15</v>
      </c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>
        <v>60</v>
      </c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</row>
    <row r="858" spans="1:185" s="30" customFormat="1" ht="15.75" customHeight="1" x14ac:dyDescent="0.2">
      <c r="A858" s="25" t="s">
        <v>1723</v>
      </c>
      <c r="B858" s="41" t="s">
        <v>3122</v>
      </c>
      <c r="C858" s="26" t="s">
        <v>105</v>
      </c>
      <c r="D858" s="24" t="s">
        <v>1151</v>
      </c>
      <c r="E858" s="24" t="s">
        <v>3136</v>
      </c>
      <c r="F858" s="31"/>
      <c r="G858" s="24" t="s">
        <v>2881</v>
      </c>
      <c r="H858" s="24" t="s">
        <v>1074</v>
      </c>
      <c r="I858" s="25">
        <v>3</v>
      </c>
      <c r="J858" s="24" t="s">
        <v>2845</v>
      </c>
      <c r="K858" s="24" t="s">
        <v>2846</v>
      </c>
      <c r="L858" s="27">
        <v>999872571</v>
      </c>
      <c r="M858" s="28" t="s">
        <v>112</v>
      </c>
      <c r="N858" s="28"/>
      <c r="O858" s="27"/>
      <c r="P858" s="27"/>
      <c r="Q858" s="33">
        <f t="shared" si="61"/>
        <v>166.65</v>
      </c>
      <c r="R858" s="34">
        <f t="shared" si="62"/>
        <v>7</v>
      </c>
      <c r="S858" s="23"/>
      <c r="T858" s="27"/>
      <c r="U858" s="29"/>
      <c r="V858" s="29"/>
      <c r="W858" s="27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>
        <v>45.45</v>
      </c>
      <c r="BI858" s="29"/>
      <c r="BJ858" s="29"/>
      <c r="BK858" s="29"/>
      <c r="BL858" s="29"/>
      <c r="BM858" s="29"/>
      <c r="BN858" s="29"/>
      <c r="BO858" s="29"/>
      <c r="BP858" s="29"/>
      <c r="BQ858" s="29">
        <v>60.6</v>
      </c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>
        <v>60.6</v>
      </c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</row>
    <row r="859" spans="1:185" s="30" customFormat="1" ht="15.75" customHeight="1" x14ac:dyDescent="0.2">
      <c r="A859" s="25" t="s">
        <v>1723</v>
      </c>
      <c r="B859" s="41" t="s">
        <v>3122</v>
      </c>
      <c r="C859" s="26" t="s">
        <v>105</v>
      </c>
      <c r="D859" s="24" t="s">
        <v>2961</v>
      </c>
      <c r="E859" s="24" t="s">
        <v>2962</v>
      </c>
      <c r="F859" s="31"/>
      <c r="G859" s="24" t="s">
        <v>2184</v>
      </c>
      <c r="H859" s="24" t="s">
        <v>116</v>
      </c>
      <c r="I859" s="25">
        <v>2</v>
      </c>
      <c r="J859" s="24" t="s">
        <v>395</v>
      </c>
      <c r="K859" s="24" t="s">
        <v>1202</v>
      </c>
      <c r="L859" s="27">
        <v>999021236</v>
      </c>
      <c r="M859" s="28" t="s">
        <v>112</v>
      </c>
      <c r="N859" s="28"/>
      <c r="O859" s="27"/>
      <c r="P859" s="27"/>
      <c r="Q859" s="33">
        <f t="shared" si="61"/>
        <v>141.80000000000001</v>
      </c>
      <c r="R859" s="34">
        <f t="shared" si="62"/>
        <v>8</v>
      </c>
      <c r="S859" s="23"/>
      <c r="T859" s="27"/>
      <c r="U859" s="29"/>
      <c r="V859" s="29"/>
      <c r="W859" s="27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>
        <v>40</v>
      </c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>
        <v>60.6</v>
      </c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>
        <v>41.2</v>
      </c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</row>
    <row r="860" spans="1:185" s="30" customFormat="1" ht="15.75" customHeight="1" x14ac:dyDescent="0.2">
      <c r="A860" s="25" t="s">
        <v>1723</v>
      </c>
      <c r="B860" s="41" t="s">
        <v>3122</v>
      </c>
      <c r="C860" s="26" t="s">
        <v>105</v>
      </c>
      <c r="D860" s="24" t="s">
        <v>2879</v>
      </c>
      <c r="E860" s="24" t="s">
        <v>2880</v>
      </c>
      <c r="F860" s="31"/>
      <c r="G860" s="24" t="s">
        <v>2881</v>
      </c>
      <c r="H860" s="24" t="s">
        <v>1074</v>
      </c>
      <c r="I860" s="25">
        <v>3</v>
      </c>
      <c r="J860" s="24" t="s">
        <v>2845</v>
      </c>
      <c r="K860" s="24" t="s">
        <v>2882</v>
      </c>
      <c r="L860" s="27">
        <v>999853599</v>
      </c>
      <c r="M860" s="28" t="s">
        <v>112</v>
      </c>
      <c r="N860" s="28"/>
      <c r="O860" s="27"/>
      <c r="P860" s="27"/>
      <c r="Q860" s="33">
        <f t="shared" si="61"/>
        <v>124.80000000000001</v>
      </c>
      <c r="R860" s="34">
        <f t="shared" si="62"/>
        <v>9</v>
      </c>
      <c r="S860" s="23"/>
      <c r="T860" s="27"/>
      <c r="U860" s="29"/>
      <c r="V860" s="29"/>
      <c r="W860" s="27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>
        <v>60.6</v>
      </c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>
        <v>64.2</v>
      </c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</row>
    <row r="861" spans="1:185" s="30" customFormat="1" ht="15.75" customHeight="1" x14ac:dyDescent="0.2">
      <c r="A861" s="25" t="s">
        <v>1723</v>
      </c>
      <c r="B861" s="41" t="s">
        <v>3122</v>
      </c>
      <c r="C861" s="26" t="s">
        <v>105</v>
      </c>
      <c r="D861" s="24" t="s">
        <v>2904</v>
      </c>
      <c r="E861" s="24" t="s">
        <v>2918</v>
      </c>
      <c r="F861" s="31"/>
      <c r="G861" s="24" t="s">
        <v>1143</v>
      </c>
      <c r="H861" s="24" t="s">
        <v>169</v>
      </c>
      <c r="I861" s="25">
        <v>2</v>
      </c>
      <c r="J861" s="24" t="s">
        <v>170</v>
      </c>
      <c r="K861" s="24" t="s">
        <v>171</v>
      </c>
      <c r="L861" s="27">
        <v>999017758</v>
      </c>
      <c r="M861" s="28" t="s">
        <v>112</v>
      </c>
      <c r="N861" s="28"/>
      <c r="O861" s="27"/>
      <c r="P861" s="27"/>
      <c r="Q861" s="33">
        <f t="shared" si="61"/>
        <v>110.1</v>
      </c>
      <c r="R861" s="34">
        <f t="shared" si="62"/>
        <v>10</v>
      </c>
      <c r="S861" s="23"/>
      <c r="T861" s="27">
        <v>64.8</v>
      </c>
      <c r="U861" s="29"/>
      <c r="V861" s="29"/>
      <c r="W861" s="27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>
        <v>45.3</v>
      </c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</row>
    <row r="862" spans="1:185" s="30" customFormat="1" ht="15.75" customHeight="1" x14ac:dyDescent="0.2">
      <c r="A862" s="25" t="s">
        <v>1723</v>
      </c>
      <c r="B862" s="41" t="s">
        <v>3122</v>
      </c>
      <c r="C862" s="26" t="s">
        <v>105</v>
      </c>
      <c r="D862" s="24" t="s">
        <v>3137</v>
      </c>
      <c r="E862" s="24" t="s">
        <v>3138</v>
      </c>
      <c r="F862" s="31">
        <v>37475</v>
      </c>
      <c r="G862" s="24" t="s">
        <v>3139</v>
      </c>
      <c r="H862" s="24" t="s">
        <v>133</v>
      </c>
      <c r="I862" s="25">
        <v>1</v>
      </c>
      <c r="J862" s="24" t="s">
        <v>2263</v>
      </c>
      <c r="K862" s="24" t="s">
        <v>2264</v>
      </c>
      <c r="L862" s="27">
        <v>999808809</v>
      </c>
      <c r="M862" s="28" t="s">
        <v>112</v>
      </c>
      <c r="N862" s="28"/>
      <c r="O862" s="27"/>
      <c r="P862" s="27"/>
      <c r="Q862" s="33">
        <f t="shared" si="61"/>
        <v>109.05</v>
      </c>
      <c r="R862" s="34">
        <f t="shared" si="62"/>
        <v>11</v>
      </c>
      <c r="S862" s="23"/>
      <c r="T862" s="27"/>
      <c r="U862" s="29"/>
      <c r="V862" s="29"/>
      <c r="W862" s="27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>
        <v>60</v>
      </c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>
        <v>49.05</v>
      </c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</row>
    <row r="863" spans="1:185" s="30" customFormat="1" ht="15.75" customHeight="1" x14ac:dyDescent="0.2">
      <c r="A863" s="25" t="s">
        <v>1723</v>
      </c>
      <c r="B863" s="41" t="s">
        <v>3122</v>
      </c>
      <c r="C863" s="26" t="s">
        <v>105</v>
      </c>
      <c r="D863" s="24" t="s">
        <v>3166</v>
      </c>
      <c r="E863" s="24" t="s">
        <v>2657</v>
      </c>
      <c r="F863" s="31"/>
      <c r="G863" s="24"/>
      <c r="H863" s="24"/>
      <c r="I863" s="25"/>
      <c r="J863" s="24"/>
      <c r="K863" s="24"/>
      <c r="L863" s="27"/>
      <c r="M863" s="28"/>
      <c r="N863" s="28"/>
      <c r="O863" s="27"/>
      <c r="P863" s="27"/>
      <c r="Q863" s="33">
        <f t="shared" si="61"/>
        <v>105.45</v>
      </c>
      <c r="R863" s="34">
        <f t="shared" si="62"/>
        <v>12</v>
      </c>
      <c r="S863" s="23"/>
      <c r="T863" s="27"/>
      <c r="U863" s="29"/>
      <c r="V863" s="29"/>
      <c r="W863" s="27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>
        <v>60</v>
      </c>
      <c r="CT863" s="29"/>
      <c r="CU863" s="29"/>
      <c r="CV863" s="29"/>
      <c r="CW863" s="29">
        <v>45.45</v>
      </c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</row>
    <row r="864" spans="1:185" s="30" customFormat="1" ht="15.75" customHeight="1" x14ac:dyDescent="0.2">
      <c r="A864" s="49" t="s">
        <v>1723</v>
      </c>
      <c r="B864" s="41" t="s">
        <v>3122</v>
      </c>
      <c r="C864" s="50" t="s">
        <v>105</v>
      </c>
      <c r="D864" s="24" t="s">
        <v>3153</v>
      </c>
      <c r="E864" s="24" t="s">
        <v>3154</v>
      </c>
      <c r="F864" s="31"/>
      <c r="G864" s="24"/>
      <c r="H864" s="24"/>
      <c r="I864" s="25"/>
      <c r="J864" s="24"/>
      <c r="K864" s="24"/>
      <c r="L864" s="27"/>
      <c r="M864" s="28"/>
      <c r="N864" s="28"/>
      <c r="O864" s="27"/>
      <c r="P864" s="27"/>
      <c r="Q864" s="33">
        <f t="shared" si="61"/>
        <v>104.8</v>
      </c>
      <c r="R864" s="34">
        <f t="shared" si="62"/>
        <v>13</v>
      </c>
      <c r="S864" s="23"/>
      <c r="T864" s="27"/>
      <c r="U864" s="29"/>
      <c r="V864" s="29"/>
      <c r="W864" s="27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>
        <v>60</v>
      </c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>
        <v>44.8</v>
      </c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</row>
    <row r="865" spans="1:185" s="30" customFormat="1" ht="15.75" customHeight="1" x14ac:dyDescent="0.2">
      <c r="A865" s="25" t="s">
        <v>1723</v>
      </c>
      <c r="B865" s="41" t="s">
        <v>3122</v>
      </c>
      <c r="C865" s="26" t="s">
        <v>105</v>
      </c>
      <c r="D865" s="24" t="s">
        <v>2540</v>
      </c>
      <c r="E865" s="24" t="s">
        <v>3140</v>
      </c>
      <c r="F865" s="31"/>
      <c r="G865" s="24"/>
      <c r="H865" s="24"/>
      <c r="I865" s="25"/>
      <c r="J865" s="24"/>
      <c r="K865" s="24"/>
      <c r="L865" s="27"/>
      <c r="M865" s="28"/>
      <c r="N865" s="28"/>
      <c r="O865" s="27"/>
      <c r="P865" s="27"/>
      <c r="Q865" s="33">
        <f t="shared" si="61"/>
        <v>95.85</v>
      </c>
      <c r="R865" s="34">
        <f t="shared" si="62"/>
        <v>14</v>
      </c>
      <c r="S865" s="23"/>
      <c r="T865" s="27"/>
      <c r="U865" s="29"/>
      <c r="V865" s="29"/>
      <c r="W865" s="27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>
        <v>50.4</v>
      </c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>
        <v>45.45</v>
      </c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</row>
    <row r="866" spans="1:185" s="30" customFormat="1" ht="15.75" customHeight="1" x14ac:dyDescent="0.2">
      <c r="A866" s="25" t="s">
        <v>1723</v>
      </c>
      <c r="B866" s="41" t="s">
        <v>3122</v>
      </c>
      <c r="C866" s="26" t="s">
        <v>105</v>
      </c>
      <c r="D866" s="24" t="s">
        <v>3183</v>
      </c>
      <c r="E866" s="24" t="s">
        <v>3184</v>
      </c>
      <c r="F866" s="31">
        <v>37092</v>
      </c>
      <c r="G866" s="24" t="s">
        <v>2530</v>
      </c>
      <c r="H866" s="24" t="s">
        <v>169</v>
      </c>
      <c r="I866" s="25">
        <v>2</v>
      </c>
      <c r="J866" s="24" t="s">
        <v>598</v>
      </c>
      <c r="K866" s="24" t="s">
        <v>599</v>
      </c>
      <c r="L866" s="27">
        <v>999902886</v>
      </c>
      <c r="M866" s="28" t="s">
        <v>112</v>
      </c>
      <c r="N866" s="28"/>
      <c r="O866" s="27"/>
      <c r="P866" s="27"/>
      <c r="Q866" s="33">
        <f t="shared" si="61"/>
        <v>92.4</v>
      </c>
      <c r="R866" s="34">
        <f t="shared" si="62"/>
        <v>15</v>
      </c>
      <c r="S866" s="23"/>
      <c r="T866" s="27"/>
      <c r="U866" s="29"/>
      <c r="V866" s="29"/>
      <c r="W866" s="27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>
        <v>31.8</v>
      </c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>
        <v>60.6</v>
      </c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</row>
    <row r="867" spans="1:185" s="30" customFormat="1" ht="15.75" customHeight="1" x14ac:dyDescent="0.2">
      <c r="A867" s="25" t="s">
        <v>1723</v>
      </c>
      <c r="B867" s="41" t="s">
        <v>3122</v>
      </c>
      <c r="C867" s="26" t="s">
        <v>105</v>
      </c>
      <c r="D867" s="24" t="s">
        <v>680</v>
      </c>
      <c r="E867" s="24" t="s">
        <v>2859</v>
      </c>
      <c r="F867" s="31"/>
      <c r="G867" s="24" t="s">
        <v>1277</v>
      </c>
      <c r="H867" s="24" t="s">
        <v>764</v>
      </c>
      <c r="I867" s="25">
        <v>3</v>
      </c>
      <c r="J867" s="24" t="s">
        <v>765</v>
      </c>
      <c r="K867" s="24" t="s">
        <v>766</v>
      </c>
      <c r="L867" s="27">
        <v>999718747</v>
      </c>
      <c r="M867" s="28" t="s">
        <v>112</v>
      </c>
      <c r="N867" s="28"/>
      <c r="O867" s="27"/>
      <c r="P867" s="27"/>
      <c r="Q867" s="33">
        <f t="shared" si="61"/>
        <v>92.4</v>
      </c>
      <c r="R867" s="34">
        <f t="shared" si="62"/>
        <v>15</v>
      </c>
      <c r="S867" s="23"/>
      <c r="T867" s="27"/>
      <c r="U867" s="29"/>
      <c r="V867" s="29"/>
      <c r="W867" s="27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>
        <v>60.6</v>
      </c>
      <c r="BI867" s="29"/>
      <c r="BJ867" s="29"/>
      <c r="BK867" s="29">
        <v>31.8</v>
      </c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</row>
    <row r="868" spans="1:185" s="30" customFormat="1" ht="15.75" customHeight="1" x14ac:dyDescent="0.2">
      <c r="A868" s="25" t="s">
        <v>1723</v>
      </c>
      <c r="B868" s="41" t="s">
        <v>3122</v>
      </c>
      <c r="C868" s="26" t="s">
        <v>105</v>
      </c>
      <c r="D868" s="24" t="s">
        <v>3141</v>
      </c>
      <c r="E868" s="24" t="s">
        <v>3142</v>
      </c>
      <c r="F868" s="31"/>
      <c r="G868" s="24" t="s">
        <v>1726</v>
      </c>
      <c r="H868" s="24" t="s">
        <v>275</v>
      </c>
      <c r="I868" s="25">
        <v>3</v>
      </c>
      <c r="J868" s="24" t="s">
        <v>839</v>
      </c>
      <c r="K868" s="24" t="s">
        <v>840</v>
      </c>
      <c r="L868" s="27">
        <v>999740289</v>
      </c>
      <c r="M868" s="28" t="s">
        <v>112</v>
      </c>
      <c r="N868" s="28" t="b">
        <v>1</v>
      </c>
      <c r="O868" s="27"/>
      <c r="P868" s="27"/>
      <c r="Q868" s="33">
        <f t="shared" si="61"/>
        <v>90.6</v>
      </c>
      <c r="R868" s="34">
        <f t="shared" si="62"/>
        <v>17</v>
      </c>
      <c r="S868" s="23"/>
      <c r="T868" s="27">
        <v>45.3</v>
      </c>
      <c r="U868" s="29"/>
      <c r="V868" s="29"/>
      <c r="W868" s="27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>
        <v>45.3</v>
      </c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</row>
    <row r="869" spans="1:185" s="30" customFormat="1" ht="15.75" customHeight="1" x14ac:dyDescent="0.2">
      <c r="A869" s="25" t="s">
        <v>1723</v>
      </c>
      <c r="B869" s="41" t="s">
        <v>3122</v>
      </c>
      <c r="C869" s="26" t="s">
        <v>105</v>
      </c>
      <c r="D869" s="24" t="s">
        <v>2274</v>
      </c>
      <c r="E869" s="24" t="s">
        <v>2996</v>
      </c>
      <c r="F869" s="31"/>
      <c r="G869" s="24" t="s">
        <v>2997</v>
      </c>
      <c r="H869" s="24" t="s">
        <v>426</v>
      </c>
      <c r="I869" s="25">
        <v>7</v>
      </c>
      <c r="J869" s="24" t="s">
        <v>934</v>
      </c>
      <c r="K869" s="24" t="s">
        <v>2998</v>
      </c>
      <c r="L869" s="27">
        <v>999736708</v>
      </c>
      <c r="M869" s="28" t="s">
        <v>112</v>
      </c>
      <c r="N869" s="28"/>
      <c r="O869" s="27"/>
      <c r="P869" s="27"/>
      <c r="Q869" s="33">
        <f t="shared" si="61"/>
        <v>80.599999999999994</v>
      </c>
      <c r="R869" s="34">
        <f t="shared" si="62"/>
        <v>18</v>
      </c>
      <c r="S869" s="23"/>
      <c r="T869" s="27"/>
      <c r="U869" s="29"/>
      <c r="V869" s="29"/>
      <c r="W869" s="27"/>
      <c r="X869" s="29"/>
      <c r="Y869" s="29"/>
      <c r="Z869" s="29"/>
      <c r="AA869" s="29"/>
      <c r="AB869" s="29"/>
      <c r="AC869" s="29"/>
      <c r="AD869" s="29"/>
      <c r="AE869" s="29">
        <v>20</v>
      </c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>
        <v>60.6</v>
      </c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</row>
    <row r="870" spans="1:185" s="30" customFormat="1" ht="15.75" customHeight="1" x14ac:dyDescent="0.2">
      <c r="A870" s="25" t="s">
        <v>1723</v>
      </c>
      <c r="B870" s="41" t="s">
        <v>3122</v>
      </c>
      <c r="C870" s="26" t="s">
        <v>105</v>
      </c>
      <c r="D870" s="24" t="s">
        <v>3143</v>
      </c>
      <c r="E870" s="24" t="s">
        <v>3144</v>
      </c>
      <c r="F870" s="31"/>
      <c r="G870" s="24"/>
      <c r="H870" s="24"/>
      <c r="I870" s="25"/>
      <c r="J870" s="24"/>
      <c r="K870" s="24"/>
      <c r="L870" s="27"/>
      <c r="M870" s="28"/>
      <c r="N870" s="28"/>
      <c r="O870" s="27"/>
      <c r="P870" s="27"/>
      <c r="Q870" s="33">
        <f t="shared" si="61"/>
        <v>66.14</v>
      </c>
      <c r="R870" s="34">
        <f t="shared" si="62"/>
        <v>19</v>
      </c>
      <c r="S870" s="23"/>
      <c r="T870" s="27"/>
      <c r="U870" s="29"/>
      <c r="V870" s="29"/>
      <c r="W870" s="27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>
        <v>31.8</v>
      </c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>
        <v>34.340000000000003</v>
      </c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</row>
    <row r="871" spans="1:185" s="30" customFormat="1" ht="15.75" customHeight="1" x14ac:dyDescent="0.2">
      <c r="A871" s="25" t="s">
        <v>1723</v>
      </c>
      <c r="B871" s="41" t="s">
        <v>3122</v>
      </c>
      <c r="C871" s="26" t="s">
        <v>105</v>
      </c>
      <c r="D871" s="24" t="s">
        <v>3067</v>
      </c>
      <c r="E871" s="24" t="s">
        <v>701</v>
      </c>
      <c r="F871" s="31"/>
      <c r="G871" s="24" t="s">
        <v>1089</v>
      </c>
      <c r="H871" s="24" t="s">
        <v>116</v>
      </c>
      <c r="I871" s="25">
        <v>2</v>
      </c>
      <c r="J871" s="24" t="s">
        <v>395</v>
      </c>
      <c r="K871" s="24" t="s">
        <v>3145</v>
      </c>
      <c r="L871" s="27">
        <v>999867646</v>
      </c>
      <c r="M871" s="28" t="s">
        <v>112</v>
      </c>
      <c r="N871" s="28"/>
      <c r="O871" s="27"/>
      <c r="P871" s="27"/>
      <c r="Q871" s="33">
        <f t="shared" si="61"/>
        <v>66.14</v>
      </c>
      <c r="R871" s="34">
        <f t="shared" si="62"/>
        <v>19</v>
      </c>
      <c r="S871" s="23"/>
      <c r="T871" s="27"/>
      <c r="U871" s="29"/>
      <c r="V871" s="29"/>
      <c r="W871" s="27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>
        <v>31.8</v>
      </c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>
        <v>34.340000000000003</v>
      </c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</row>
    <row r="872" spans="1:185" s="30" customFormat="1" ht="15.75" customHeight="1" x14ac:dyDescent="0.2">
      <c r="A872" s="25" t="s">
        <v>1723</v>
      </c>
      <c r="B872" s="41" t="s">
        <v>3122</v>
      </c>
      <c r="C872" s="26" t="s">
        <v>105</v>
      </c>
      <c r="D872" s="24" t="s">
        <v>1821</v>
      </c>
      <c r="E872" s="24" t="s">
        <v>523</v>
      </c>
      <c r="F872" s="31"/>
      <c r="G872" s="24"/>
      <c r="H872" s="24"/>
      <c r="I872" s="25"/>
      <c r="J872" s="24"/>
      <c r="K872" s="24"/>
      <c r="L872" s="27"/>
      <c r="M872" s="28"/>
      <c r="N872" s="28"/>
      <c r="O872" s="27"/>
      <c r="P872" s="27"/>
      <c r="Q872" s="33">
        <f t="shared" si="61"/>
        <v>65.240000000000009</v>
      </c>
      <c r="R872" s="34">
        <f t="shared" si="62"/>
        <v>21</v>
      </c>
      <c r="S872" s="23"/>
      <c r="T872" s="27"/>
      <c r="U872" s="29"/>
      <c r="V872" s="29"/>
      <c r="W872" s="27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>
        <v>34.340000000000003</v>
      </c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>
        <v>30.9</v>
      </c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</row>
    <row r="873" spans="1:185" s="30" customFormat="1" ht="15.75" customHeight="1" x14ac:dyDescent="0.2">
      <c r="A873" s="25" t="s">
        <v>1723</v>
      </c>
      <c r="B873" s="41" t="s">
        <v>3122</v>
      </c>
      <c r="C873" s="26" t="s">
        <v>105</v>
      </c>
      <c r="D873" s="24" t="s">
        <v>1836</v>
      </c>
      <c r="E873" s="24" t="s">
        <v>107</v>
      </c>
      <c r="F873" s="31"/>
      <c r="G873" s="24" t="s">
        <v>2968</v>
      </c>
      <c r="H873" s="24" t="s">
        <v>415</v>
      </c>
      <c r="I873" s="25">
        <v>4</v>
      </c>
      <c r="J873" s="24" t="s">
        <v>3146</v>
      </c>
      <c r="K873" s="24" t="s">
        <v>3147</v>
      </c>
      <c r="L873" s="27">
        <v>999902784</v>
      </c>
      <c r="M873" s="28" t="s">
        <v>112</v>
      </c>
      <c r="N873" s="28"/>
      <c r="O873" s="27"/>
      <c r="P873" s="27"/>
      <c r="Q873" s="33">
        <f t="shared" si="61"/>
        <v>64.400000000000006</v>
      </c>
      <c r="R873" s="34">
        <f t="shared" si="62"/>
        <v>22</v>
      </c>
      <c r="S873" s="23"/>
      <c r="T873" s="27"/>
      <c r="U873" s="29"/>
      <c r="V873" s="29"/>
      <c r="W873" s="27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>
        <v>64.400000000000006</v>
      </c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</row>
    <row r="874" spans="1:185" s="30" customFormat="1" ht="15.75" customHeight="1" x14ac:dyDescent="0.2">
      <c r="A874" s="25" t="s">
        <v>1723</v>
      </c>
      <c r="B874" s="41" t="s">
        <v>3122</v>
      </c>
      <c r="C874" s="26" t="s">
        <v>105</v>
      </c>
      <c r="D874" s="24" t="s">
        <v>2431</v>
      </c>
      <c r="E874" s="24" t="s">
        <v>3307</v>
      </c>
      <c r="F874" s="31"/>
      <c r="G874" s="24" t="s">
        <v>1590</v>
      </c>
      <c r="H874" s="24" t="s">
        <v>606</v>
      </c>
      <c r="I874" s="25">
        <v>7</v>
      </c>
      <c r="J874" s="24" t="s">
        <v>1075</v>
      </c>
      <c r="K874" s="24" t="s">
        <v>1076</v>
      </c>
      <c r="L874" s="27">
        <v>999891570</v>
      </c>
      <c r="M874" s="28" t="s">
        <v>112</v>
      </c>
      <c r="N874" s="28"/>
      <c r="O874" s="27"/>
      <c r="P874" s="27"/>
      <c r="Q874" s="33">
        <f t="shared" si="61"/>
        <v>62.72</v>
      </c>
      <c r="R874" s="34">
        <f t="shared" si="62"/>
        <v>23</v>
      </c>
      <c r="S874" s="23"/>
      <c r="T874" s="27"/>
      <c r="U874" s="29"/>
      <c r="V874" s="29"/>
      <c r="W874" s="27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>
        <v>62.72</v>
      </c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</row>
    <row r="875" spans="1:185" s="30" customFormat="1" ht="15.75" customHeight="1" x14ac:dyDescent="0.2">
      <c r="A875" s="49" t="s">
        <v>1723</v>
      </c>
      <c r="B875" s="41" t="s">
        <v>3122</v>
      </c>
      <c r="C875" s="50" t="s">
        <v>105</v>
      </c>
      <c r="D875" s="15" t="s">
        <v>2875</v>
      </c>
      <c r="E875" s="15" t="s">
        <v>3737</v>
      </c>
      <c r="F875" s="31"/>
      <c r="G875" s="24"/>
      <c r="H875" s="24"/>
      <c r="I875" s="25"/>
      <c r="J875" s="24"/>
      <c r="K875" s="24"/>
      <c r="L875" s="27"/>
      <c r="M875" s="28"/>
      <c r="N875" s="28"/>
      <c r="O875" s="27"/>
      <c r="P875" s="27"/>
      <c r="Q875" s="33">
        <f t="shared" si="61"/>
        <v>62.72</v>
      </c>
      <c r="R875" s="34">
        <f t="shared" si="62"/>
        <v>23</v>
      </c>
      <c r="S875" s="23"/>
      <c r="T875" s="27"/>
      <c r="U875" s="29"/>
      <c r="V875" s="29"/>
      <c r="W875" s="27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>
        <v>62.72</v>
      </c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</row>
    <row r="876" spans="1:185" s="30" customFormat="1" ht="15.75" customHeight="1" x14ac:dyDescent="0.2">
      <c r="A876" s="25" t="s">
        <v>1723</v>
      </c>
      <c r="B876" s="41" t="s">
        <v>3122</v>
      </c>
      <c r="C876" s="26" t="s">
        <v>105</v>
      </c>
      <c r="D876" s="24" t="s">
        <v>3148</v>
      </c>
      <c r="E876" s="24" t="s">
        <v>3149</v>
      </c>
      <c r="F876" s="31"/>
      <c r="G876" s="24" t="s">
        <v>3150</v>
      </c>
      <c r="H876" s="24" t="s">
        <v>280</v>
      </c>
      <c r="I876" s="25">
        <v>6</v>
      </c>
      <c r="J876" s="24" t="s">
        <v>1529</v>
      </c>
      <c r="K876" s="24" t="s">
        <v>1530</v>
      </c>
      <c r="L876" s="27">
        <v>999901562</v>
      </c>
      <c r="M876" s="28" t="s">
        <v>112</v>
      </c>
      <c r="N876" s="28"/>
      <c r="O876" s="27"/>
      <c r="P876" s="27"/>
      <c r="Q876" s="33">
        <f t="shared" si="61"/>
        <v>60.6</v>
      </c>
      <c r="R876" s="34">
        <f t="shared" si="62"/>
        <v>25</v>
      </c>
      <c r="S876" s="23"/>
      <c r="T876" s="27"/>
      <c r="U876" s="29"/>
      <c r="V876" s="29"/>
      <c r="W876" s="27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>
        <v>60.6</v>
      </c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</row>
    <row r="877" spans="1:185" s="30" customFormat="1" ht="15.75" customHeight="1" x14ac:dyDescent="0.2">
      <c r="A877" s="25" t="s">
        <v>1723</v>
      </c>
      <c r="B877" s="41" t="s">
        <v>3122</v>
      </c>
      <c r="C877" s="26" t="s">
        <v>105</v>
      </c>
      <c r="D877" s="62" t="s">
        <v>3771</v>
      </c>
      <c r="E877" s="62" t="s">
        <v>3772</v>
      </c>
      <c r="F877" s="31"/>
      <c r="G877" s="24"/>
      <c r="H877" s="24"/>
      <c r="I877" s="25"/>
      <c r="J877" s="24"/>
      <c r="K877" s="24"/>
      <c r="L877" s="27"/>
      <c r="M877" s="28"/>
      <c r="N877" s="28"/>
      <c r="O877" s="27"/>
      <c r="P877" s="27"/>
      <c r="Q877" s="33">
        <f t="shared" si="61"/>
        <v>60.6</v>
      </c>
      <c r="R877" s="34">
        <f t="shared" si="62"/>
        <v>25</v>
      </c>
      <c r="S877" s="23"/>
      <c r="T877" s="27"/>
      <c r="U877" s="29"/>
      <c r="V877" s="29"/>
      <c r="W877" s="27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>
        <v>60.6</v>
      </c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</row>
    <row r="878" spans="1:185" s="30" customFormat="1" ht="15.75" customHeight="1" x14ac:dyDescent="0.2">
      <c r="A878" s="25" t="s">
        <v>1723</v>
      </c>
      <c r="B878" s="41" t="s">
        <v>3122</v>
      </c>
      <c r="C878" s="26" t="s">
        <v>105</v>
      </c>
      <c r="D878" s="24" t="s">
        <v>3151</v>
      </c>
      <c r="E878" s="24" t="s">
        <v>3152</v>
      </c>
      <c r="F878" s="31"/>
      <c r="G878" s="24"/>
      <c r="H878" s="24"/>
      <c r="I878" s="25"/>
      <c r="J878" s="24"/>
      <c r="K878" s="24"/>
      <c r="L878" s="27"/>
      <c r="M878" s="28"/>
      <c r="N878" s="28"/>
      <c r="O878" s="27"/>
      <c r="P878" s="27"/>
      <c r="Q878" s="33">
        <f t="shared" si="61"/>
        <v>60.6</v>
      </c>
      <c r="R878" s="34">
        <f t="shared" si="62"/>
        <v>25</v>
      </c>
      <c r="S878" s="23"/>
      <c r="T878" s="27"/>
      <c r="U878" s="29"/>
      <c r="V878" s="29"/>
      <c r="W878" s="27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>
        <v>60.6</v>
      </c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</row>
    <row r="879" spans="1:185" s="30" customFormat="1" ht="15.75" customHeight="1" x14ac:dyDescent="0.2">
      <c r="A879" s="49" t="s">
        <v>1723</v>
      </c>
      <c r="B879" s="41" t="s">
        <v>3122</v>
      </c>
      <c r="C879" s="50" t="s">
        <v>105</v>
      </c>
      <c r="D879" s="24" t="s">
        <v>3732</v>
      </c>
      <c r="E879" s="24" t="s">
        <v>3733</v>
      </c>
      <c r="F879" s="31"/>
      <c r="G879" s="24"/>
      <c r="H879" s="24"/>
      <c r="I879" s="25"/>
      <c r="J879" s="24"/>
      <c r="K879" s="24"/>
      <c r="L879" s="27"/>
      <c r="M879" s="28"/>
      <c r="N879" s="28"/>
      <c r="O879" s="27"/>
      <c r="P879" s="27"/>
      <c r="Q879" s="33">
        <f t="shared" si="61"/>
        <v>60</v>
      </c>
      <c r="R879" s="34">
        <f t="shared" si="62"/>
        <v>28</v>
      </c>
      <c r="S879" s="23"/>
      <c r="T879" s="27"/>
      <c r="U879" s="29"/>
      <c r="V879" s="29"/>
      <c r="W879" s="27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>
        <v>60</v>
      </c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</row>
    <row r="880" spans="1:185" s="30" customFormat="1" ht="15.75" customHeight="1" x14ac:dyDescent="0.2">
      <c r="A880" s="49" t="s">
        <v>1723</v>
      </c>
      <c r="B880" s="41" t="s">
        <v>3122</v>
      </c>
      <c r="C880" s="50" t="s">
        <v>105</v>
      </c>
      <c r="D880" s="24" t="s">
        <v>3734</v>
      </c>
      <c r="E880" s="24" t="s">
        <v>3735</v>
      </c>
      <c r="F880" s="31"/>
      <c r="G880" s="24"/>
      <c r="H880" s="24"/>
      <c r="I880" s="25"/>
      <c r="J880" s="24"/>
      <c r="K880" s="24"/>
      <c r="L880" s="27"/>
      <c r="M880" s="28"/>
      <c r="N880" s="28"/>
      <c r="O880" s="27"/>
      <c r="P880" s="27"/>
      <c r="Q880" s="33">
        <f t="shared" si="61"/>
        <v>60</v>
      </c>
      <c r="R880" s="34">
        <f t="shared" si="62"/>
        <v>28</v>
      </c>
      <c r="S880" s="23"/>
      <c r="T880" s="27"/>
      <c r="U880" s="29"/>
      <c r="V880" s="29"/>
      <c r="W880" s="27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>
        <v>60</v>
      </c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</row>
    <row r="881" spans="1:185" s="30" customFormat="1" ht="15.75" customHeight="1" x14ac:dyDescent="0.2">
      <c r="A881" s="25" t="s">
        <v>1723</v>
      </c>
      <c r="B881" s="41" t="s">
        <v>3122</v>
      </c>
      <c r="C881" s="26" t="s">
        <v>105</v>
      </c>
      <c r="D881" s="24" t="s">
        <v>637</v>
      </c>
      <c r="E881" s="24" t="s">
        <v>336</v>
      </c>
      <c r="F881" s="31"/>
      <c r="G881" s="24" t="s">
        <v>1089</v>
      </c>
      <c r="H881" s="24" t="s">
        <v>116</v>
      </c>
      <c r="I881" s="25">
        <v>2</v>
      </c>
      <c r="J881" s="24" t="s">
        <v>3155</v>
      </c>
      <c r="K881" s="24" t="s">
        <v>3156</v>
      </c>
      <c r="L881" s="27">
        <v>999779802</v>
      </c>
      <c r="M881" s="28" t="s">
        <v>112</v>
      </c>
      <c r="N881" s="28"/>
      <c r="O881" s="27"/>
      <c r="P881" s="27"/>
      <c r="Q881" s="33">
        <f t="shared" si="61"/>
        <v>60</v>
      </c>
      <c r="R881" s="34">
        <f t="shared" si="62"/>
        <v>28</v>
      </c>
      <c r="S881" s="23"/>
      <c r="T881" s="27"/>
      <c r="U881" s="29"/>
      <c r="V881" s="29"/>
      <c r="W881" s="27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>
        <v>60</v>
      </c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</row>
    <row r="882" spans="1:185" s="30" customFormat="1" ht="15.75" customHeight="1" x14ac:dyDescent="0.2">
      <c r="A882" s="25" t="s">
        <v>1723</v>
      </c>
      <c r="B882" s="41" t="s">
        <v>3122</v>
      </c>
      <c r="C882" s="26" t="s">
        <v>105</v>
      </c>
      <c r="D882" s="24" t="s">
        <v>3157</v>
      </c>
      <c r="E882" s="24" t="s">
        <v>3158</v>
      </c>
      <c r="F882" s="31"/>
      <c r="G882" s="24" t="s">
        <v>1949</v>
      </c>
      <c r="H882" s="24" t="s">
        <v>122</v>
      </c>
      <c r="I882" s="25">
        <v>4</v>
      </c>
      <c r="J882" s="24" t="s">
        <v>2674</v>
      </c>
      <c r="K882" s="24"/>
      <c r="L882" s="27">
        <v>999890616</v>
      </c>
      <c r="M882" s="28" t="s">
        <v>112</v>
      </c>
      <c r="N882" s="28"/>
      <c r="O882" s="27"/>
      <c r="P882" s="27"/>
      <c r="Q882" s="33">
        <f t="shared" si="61"/>
        <v>58.08</v>
      </c>
      <c r="R882" s="34">
        <f t="shared" si="62"/>
        <v>31</v>
      </c>
      <c r="S882" s="23"/>
      <c r="T882" s="27"/>
      <c r="U882" s="29"/>
      <c r="V882" s="29"/>
      <c r="W882" s="27"/>
      <c r="X882" s="29"/>
      <c r="Y882" s="29"/>
      <c r="Z882" s="29"/>
      <c r="AA882" s="29"/>
      <c r="AB882" s="29"/>
      <c r="AC882" s="29"/>
      <c r="AD882" s="29">
        <v>20</v>
      </c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>
        <v>38.08</v>
      </c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</row>
    <row r="883" spans="1:185" s="30" customFormat="1" ht="15.75" customHeight="1" x14ac:dyDescent="0.2">
      <c r="A883" s="25" t="s">
        <v>1723</v>
      </c>
      <c r="B883" s="41" t="s">
        <v>3122</v>
      </c>
      <c r="C883" s="26" t="s">
        <v>105</v>
      </c>
      <c r="D883" s="24" t="s">
        <v>1457</v>
      </c>
      <c r="E883" s="24" t="s">
        <v>3159</v>
      </c>
      <c r="F883" s="31"/>
      <c r="G883" s="24" t="s">
        <v>3160</v>
      </c>
      <c r="H883" s="24" t="s">
        <v>116</v>
      </c>
      <c r="I883" s="25">
        <v>2</v>
      </c>
      <c r="J883" s="24" t="s">
        <v>925</v>
      </c>
      <c r="K883" s="24"/>
      <c r="L883" s="27">
        <v>999739491</v>
      </c>
      <c r="M883" s="28" t="s">
        <v>112</v>
      </c>
      <c r="N883" s="28"/>
      <c r="O883" s="27"/>
      <c r="P883" s="27"/>
      <c r="Q883" s="33">
        <f t="shared" si="61"/>
        <v>54</v>
      </c>
      <c r="R883" s="34">
        <f t="shared" si="62"/>
        <v>32</v>
      </c>
      <c r="S883" s="23"/>
      <c r="T883" s="27"/>
      <c r="U883" s="29"/>
      <c r="V883" s="29"/>
      <c r="W883" s="27"/>
      <c r="X883" s="29"/>
      <c r="Y883" s="29"/>
      <c r="Z883" s="29"/>
      <c r="AA883" s="29"/>
      <c r="AB883" s="29"/>
      <c r="AC883" s="29"/>
      <c r="AD883" s="29"/>
      <c r="AE883" s="29"/>
      <c r="AF883" s="29"/>
      <c r="AG883" s="29">
        <v>54</v>
      </c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</row>
    <row r="884" spans="1:185" s="30" customFormat="1" ht="15.75" customHeight="1" x14ac:dyDescent="0.2">
      <c r="A884" s="25" t="s">
        <v>1723</v>
      </c>
      <c r="B884" s="41" t="s">
        <v>3122</v>
      </c>
      <c r="C884" s="26" t="s">
        <v>105</v>
      </c>
      <c r="D884" s="24" t="s">
        <v>2431</v>
      </c>
      <c r="E884" s="24" t="s">
        <v>2855</v>
      </c>
      <c r="F884" s="31"/>
      <c r="G884" s="24"/>
      <c r="H884" s="24"/>
      <c r="I884" s="25"/>
      <c r="J884" s="24"/>
      <c r="K884" s="24"/>
      <c r="L884" s="27"/>
      <c r="M884" s="28"/>
      <c r="N884" s="28"/>
      <c r="O884" s="27"/>
      <c r="P884" s="27"/>
      <c r="Q884" s="33">
        <f t="shared" ref="Q884:Q913" si="63">SUM(T884:EE884)</f>
        <v>54</v>
      </c>
      <c r="R884" s="34">
        <f t="shared" ref="R884:R915" si="64">RANK(Q884,$Q$852:$Q$992)</f>
        <v>32</v>
      </c>
      <c r="S884" s="23"/>
      <c r="T884" s="27"/>
      <c r="U884" s="29"/>
      <c r="V884" s="29"/>
      <c r="W884" s="27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>
        <v>54</v>
      </c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</row>
    <row r="885" spans="1:185" s="30" customFormat="1" ht="15.75" customHeight="1" x14ac:dyDescent="0.2">
      <c r="A885" s="25" t="s">
        <v>1723</v>
      </c>
      <c r="B885" s="41" t="s">
        <v>3122</v>
      </c>
      <c r="C885" s="26" t="s">
        <v>105</v>
      </c>
      <c r="D885" s="24" t="s">
        <v>2278</v>
      </c>
      <c r="E885" s="24" t="s">
        <v>3161</v>
      </c>
      <c r="F885" s="31"/>
      <c r="G885" s="24"/>
      <c r="H885" s="24"/>
      <c r="I885" s="25"/>
      <c r="J885" s="24"/>
      <c r="K885" s="24"/>
      <c r="L885" s="27"/>
      <c r="M885" s="28"/>
      <c r="N885" s="28"/>
      <c r="O885" s="27"/>
      <c r="P885" s="27"/>
      <c r="Q885" s="33">
        <f t="shared" si="63"/>
        <v>47.25</v>
      </c>
      <c r="R885" s="34">
        <f t="shared" si="64"/>
        <v>34</v>
      </c>
      <c r="S885" s="23"/>
      <c r="T885" s="27"/>
      <c r="U885" s="29"/>
      <c r="V885" s="29"/>
      <c r="W885" s="27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>
        <v>47.25</v>
      </c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</row>
    <row r="886" spans="1:185" s="30" customFormat="1" ht="15.75" customHeight="1" x14ac:dyDescent="0.2">
      <c r="A886" s="25" t="s">
        <v>1723</v>
      </c>
      <c r="B886" s="41" t="s">
        <v>3122</v>
      </c>
      <c r="C886" s="26" t="s">
        <v>105</v>
      </c>
      <c r="D886" s="24" t="s">
        <v>3233</v>
      </c>
      <c r="E886" s="24" t="s">
        <v>3234</v>
      </c>
      <c r="F886" s="31"/>
      <c r="G886" s="24" t="s">
        <v>3235</v>
      </c>
      <c r="H886" s="24" t="s">
        <v>316</v>
      </c>
      <c r="I886" s="25">
        <v>7</v>
      </c>
      <c r="J886" s="24" t="s">
        <v>2851</v>
      </c>
      <c r="K886" s="24" t="s">
        <v>2852</v>
      </c>
      <c r="L886" s="27">
        <v>999892080</v>
      </c>
      <c r="M886" s="28" t="s">
        <v>112</v>
      </c>
      <c r="N886" s="28"/>
      <c r="O886" s="27"/>
      <c r="P886" s="27"/>
      <c r="Q886" s="33">
        <f t="shared" si="63"/>
        <v>45.45</v>
      </c>
      <c r="R886" s="34">
        <f t="shared" si="64"/>
        <v>35</v>
      </c>
      <c r="S886" s="23"/>
      <c r="T886" s="27"/>
      <c r="U886" s="29"/>
      <c r="V886" s="29"/>
      <c r="W886" s="27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>
        <v>45.45</v>
      </c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</row>
    <row r="887" spans="1:185" s="30" customFormat="1" ht="15.75" customHeight="1" x14ac:dyDescent="0.2">
      <c r="A887" s="25" t="s">
        <v>1723</v>
      </c>
      <c r="B887" s="41" t="s">
        <v>3122</v>
      </c>
      <c r="C887" s="26" t="s">
        <v>105</v>
      </c>
      <c r="D887" s="24" t="s">
        <v>3162</v>
      </c>
      <c r="E887" s="24" t="s">
        <v>3163</v>
      </c>
      <c r="F887" s="31"/>
      <c r="G887" s="24" t="s">
        <v>1333</v>
      </c>
      <c r="H887" s="24" t="s">
        <v>258</v>
      </c>
      <c r="I887" s="25">
        <v>5</v>
      </c>
      <c r="J887" s="24" t="s">
        <v>3164</v>
      </c>
      <c r="K887" s="24" t="s">
        <v>3165</v>
      </c>
      <c r="L887" s="27">
        <v>999816476</v>
      </c>
      <c r="M887" s="28" t="s">
        <v>112</v>
      </c>
      <c r="N887" s="28"/>
      <c r="O887" s="27"/>
      <c r="P887" s="27"/>
      <c r="Q887" s="33">
        <f t="shared" si="63"/>
        <v>45.45</v>
      </c>
      <c r="R887" s="34">
        <f t="shared" si="64"/>
        <v>35</v>
      </c>
      <c r="S887" s="23"/>
      <c r="T887" s="27"/>
      <c r="U887" s="29"/>
      <c r="V887" s="29"/>
      <c r="W887" s="27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>
        <v>45.45</v>
      </c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</row>
    <row r="888" spans="1:185" s="30" customFormat="1" ht="15.75" customHeight="1" x14ac:dyDescent="0.2">
      <c r="A888" s="49" t="s">
        <v>1723</v>
      </c>
      <c r="B888" s="41" t="s">
        <v>3122</v>
      </c>
      <c r="C888" s="50" t="s">
        <v>105</v>
      </c>
      <c r="D888" s="24" t="s">
        <v>1923</v>
      </c>
      <c r="E888" s="24" t="s">
        <v>3167</v>
      </c>
      <c r="F888" s="31"/>
      <c r="G888" s="24"/>
      <c r="H888" s="24"/>
      <c r="I888" s="25"/>
      <c r="J888" s="24"/>
      <c r="K888" s="24"/>
      <c r="L888" s="27"/>
      <c r="M888" s="28"/>
      <c r="N888" s="28"/>
      <c r="O888" s="27"/>
      <c r="P888" s="27"/>
      <c r="Q888" s="33">
        <f t="shared" si="63"/>
        <v>45.45</v>
      </c>
      <c r="R888" s="34">
        <f t="shared" si="64"/>
        <v>35</v>
      </c>
      <c r="S888" s="23"/>
      <c r="T888" s="27"/>
      <c r="U888" s="29"/>
      <c r="V888" s="29"/>
      <c r="W888" s="27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>
        <v>45.45</v>
      </c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</row>
    <row r="889" spans="1:185" s="30" customFormat="1" ht="15.75" customHeight="1" x14ac:dyDescent="0.2">
      <c r="A889" s="25" t="s">
        <v>1723</v>
      </c>
      <c r="B889" s="41" t="s">
        <v>3122</v>
      </c>
      <c r="C889" s="26" t="s">
        <v>105</v>
      </c>
      <c r="D889" s="24" t="s">
        <v>2815</v>
      </c>
      <c r="E889" s="24" t="s">
        <v>2816</v>
      </c>
      <c r="F889" s="31">
        <v>37123</v>
      </c>
      <c r="G889" s="24" t="s">
        <v>791</v>
      </c>
      <c r="H889" s="24" t="s">
        <v>310</v>
      </c>
      <c r="I889" s="25">
        <v>5</v>
      </c>
      <c r="J889" s="24" t="s">
        <v>792</v>
      </c>
      <c r="K889" s="24" t="s">
        <v>793</v>
      </c>
      <c r="L889" s="27">
        <v>999870775</v>
      </c>
      <c r="M889" s="28" t="s">
        <v>112</v>
      </c>
      <c r="N889" s="28"/>
      <c r="O889" s="27"/>
      <c r="P889" s="27"/>
      <c r="Q889" s="33">
        <f t="shared" si="63"/>
        <v>45.45</v>
      </c>
      <c r="R889" s="34">
        <f t="shared" si="64"/>
        <v>35</v>
      </c>
      <c r="S889" s="23"/>
      <c r="T889" s="27"/>
      <c r="U889" s="29"/>
      <c r="V889" s="29"/>
      <c r="W889" s="27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>
        <v>45.45</v>
      </c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</row>
    <row r="890" spans="1:185" s="30" customFormat="1" ht="15.75" customHeight="1" x14ac:dyDescent="0.2">
      <c r="A890" s="25" t="s">
        <v>1723</v>
      </c>
      <c r="B890" s="41" t="s">
        <v>3122</v>
      </c>
      <c r="C890" s="26" t="s">
        <v>105</v>
      </c>
      <c r="D890" s="24" t="s">
        <v>3168</v>
      </c>
      <c r="E890" s="24" t="s">
        <v>3169</v>
      </c>
      <c r="F890" s="31"/>
      <c r="G890" s="24" t="s">
        <v>3170</v>
      </c>
      <c r="H890" s="24" t="s">
        <v>116</v>
      </c>
      <c r="I890" s="25">
        <v>2</v>
      </c>
      <c r="J890" s="24" t="s">
        <v>2249</v>
      </c>
      <c r="K890" s="24" t="s">
        <v>2250</v>
      </c>
      <c r="L890" s="27">
        <v>999732606</v>
      </c>
      <c r="M890" s="28" t="s">
        <v>112</v>
      </c>
      <c r="N890" s="28"/>
      <c r="O890" s="27"/>
      <c r="P890" s="27"/>
      <c r="Q890" s="33">
        <f t="shared" si="63"/>
        <v>45.45</v>
      </c>
      <c r="R890" s="34">
        <f t="shared" si="64"/>
        <v>35</v>
      </c>
      <c r="S890" s="23"/>
      <c r="T890" s="27"/>
      <c r="U890" s="29"/>
      <c r="V890" s="29"/>
      <c r="W890" s="27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>
        <v>45.45</v>
      </c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</row>
    <row r="891" spans="1:185" s="30" customFormat="1" ht="15.75" customHeight="1" x14ac:dyDescent="0.2">
      <c r="A891" s="25" t="s">
        <v>1723</v>
      </c>
      <c r="B891" s="41" t="s">
        <v>3122</v>
      </c>
      <c r="C891" s="26" t="s">
        <v>105</v>
      </c>
      <c r="D891" s="15" t="s">
        <v>1876</v>
      </c>
      <c r="E891" s="15" t="s">
        <v>3777</v>
      </c>
      <c r="F891" s="31"/>
      <c r="G891" s="24"/>
      <c r="H891" s="24"/>
      <c r="I891" s="25"/>
      <c r="J891" s="24"/>
      <c r="K891" s="24"/>
      <c r="L891" s="27"/>
      <c r="M891" s="28"/>
      <c r="N891" s="28"/>
      <c r="O891" s="27"/>
      <c r="P891" s="27"/>
      <c r="Q891" s="33">
        <f t="shared" si="63"/>
        <v>45.45</v>
      </c>
      <c r="R891" s="34">
        <f t="shared" si="64"/>
        <v>35</v>
      </c>
      <c r="S891" s="23"/>
      <c r="T891" s="27"/>
      <c r="U891" s="29"/>
      <c r="V891" s="29"/>
      <c r="W891" s="27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>
        <v>45.45</v>
      </c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</row>
    <row r="892" spans="1:185" s="30" customFormat="1" ht="15.75" customHeight="1" x14ac:dyDescent="0.2">
      <c r="A892" s="25" t="s">
        <v>1723</v>
      </c>
      <c r="B892" s="41" t="s">
        <v>3122</v>
      </c>
      <c r="C892" s="26" t="s">
        <v>105</v>
      </c>
      <c r="D892" s="24" t="s">
        <v>2159</v>
      </c>
      <c r="E892" s="24" t="s">
        <v>3171</v>
      </c>
      <c r="F892" s="31"/>
      <c r="G892" s="24" t="s">
        <v>3172</v>
      </c>
      <c r="H892" s="24" t="s">
        <v>280</v>
      </c>
      <c r="I892" s="25">
        <v>6</v>
      </c>
      <c r="J892" s="24" t="s">
        <v>281</v>
      </c>
      <c r="K892" s="24" t="s">
        <v>821</v>
      </c>
      <c r="L892" s="27">
        <v>999860983</v>
      </c>
      <c r="M892" s="28" t="s">
        <v>112</v>
      </c>
      <c r="N892" s="28"/>
      <c r="O892" s="27"/>
      <c r="P892" s="27"/>
      <c r="Q892" s="33">
        <f t="shared" si="63"/>
        <v>45.45</v>
      </c>
      <c r="R892" s="34">
        <f t="shared" si="64"/>
        <v>35</v>
      </c>
      <c r="S892" s="23"/>
      <c r="T892" s="27"/>
      <c r="U892" s="29"/>
      <c r="V892" s="29"/>
      <c r="W892" s="27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>
        <v>45.45</v>
      </c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</row>
    <row r="893" spans="1:185" s="30" customFormat="1" ht="15.75" customHeight="1" x14ac:dyDescent="0.2">
      <c r="A893" s="25" t="s">
        <v>1723</v>
      </c>
      <c r="B893" s="41" t="s">
        <v>3122</v>
      </c>
      <c r="C893" s="26" t="s">
        <v>105</v>
      </c>
      <c r="D893" s="24" t="s">
        <v>1336</v>
      </c>
      <c r="E893" s="24" t="s">
        <v>2941</v>
      </c>
      <c r="F893" s="31"/>
      <c r="G893" s="24"/>
      <c r="H893" s="24"/>
      <c r="I893" s="25"/>
      <c r="J893" s="24"/>
      <c r="K893" s="24"/>
      <c r="L893" s="27"/>
      <c r="M893" s="28"/>
      <c r="N893" s="28"/>
      <c r="O893" s="27"/>
      <c r="P893" s="27"/>
      <c r="Q893" s="33">
        <f t="shared" si="63"/>
        <v>44.8</v>
      </c>
      <c r="R893" s="34">
        <f t="shared" si="64"/>
        <v>42</v>
      </c>
      <c r="S893" s="23"/>
      <c r="T893" s="27"/>
      <c r="U893" s="29"/>
      <c r="V893" s="29"/>
      <c r="W893" s="27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>
        <v>44.8</v>
      </c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</row>
    <row r="894" spans="1:185" s="30" customFormat="1" ht="15.75" customHeight="1" x14ac:dyDescent="0.2">
      <c r="A894" s="25" t="s">
        <v>1723</v>
      </c>
      <c r="B894" s="41" t="s">
        <v>3122</v>
      </c>
      <c r="C894" s="26" t="s">
        <v>105</v>
      </c>
      <c r="D894" s="15" t="s">
        <v>3287</v>
      </c>
      <c r="E894" s="15" t="s">
        <v>3288</v>
      </c>
      <c r="F894" s="31"/>
      <c r="G894" s="24"/>
      <c r="H894" s="24"/>
      <c r="I894" s="25"/>
      <c r="J894" s="24"/>
      <c r="K894" s="24"/>
      <c r="L894" s="27"/>
      <c r="M894" s="28"/>
      <c r="N894" s="28"/>
      <c r="O894" s="27"/>
      <c r="P894" s="27"/>
      <c r="Q894" s="33">
        <f t="shared" si="63"/>
        <v>44.8</v>
      </c>
      <c r="R894" s="34">
        <f t="shared" si="64"/>
        <v>42</v>
      </c>
      <c r="S894" s="23"/>
      <c r="T894" s="27"/>
      <c r="U894" s="29"/>
      <c r="V894" s="29"/>
      <c r="W894" s="27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>
        <v>44.8</v>
      </c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</row>
    <row r="895" spans="1:185" s="30" customFormat="1" ht="15.75" customHeight="1" x14ac:dyDescent="0.2">
      <c r="A895" s="49" t="s">
        <v>1723</v>
      </c>
      <c r="B895" s="41" t="s">
        <v>3122</v>
      </c>
      <c r="C895" s="50" t="s">
        <v>105</v>
      </c>
      <c r="D895" s="24" t="s">
        <v>1736</v>
      </c>
      <c r="E895" s="24" t="s">
        <v>3736</v>
      </c>
      <c r="F895" s="31"/>
      <c r="G895" s="24"/>
      <c r="H895" s="24"/>
      <c r="I895" s="25"/>
      <c r="J895" s="24"/>
      <c r="K895" s="24"/>
      <c r="L895" s="27"/>
      <c r="M895" s="28"/>
      <c r="N895" s="28"/>
      <c r="O895" s="27"/>
      <c r="P895" s="27"/>
      <c r="Q895" s="33">
        <f t="shared" si="63"/>
        <v>44.8</v>
      </c>
      <c r="R895" s="34">
        <f t="shared" si="64"/>
        <v>42</v>
      </c>
      <c r="S895" s="23"/>
      <c r="T895" s="27"/>
      <c r="U895" s="29"/>
      <c r="V895" s="29"/>
      <c r="W895" s="27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>
        <v>44.8</v>
      </c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</row>
    <row r="896" spans="1:185" s="30" customFormat="1" ht="15.75" customHeight="1" x14ac:dyDescent="0.2">
      <c r="A896" s="25" t="s">
        <v>1723</v>
      </c>
      <c r="B896" s="41" t="s">
        <v>3122</v>
      </c>
      <c r="C896" s="26" t="s">
        <v>105</v>
      </c>
      <c r="D896" s="24" t="s">
        <v>3173</v>
      </c>
      <c r="E896" s="24" t="s">
        <v>3174</v>
      </c>
      <c r="F896" s="31">
        <v>37046</v>
      </c>
      <c r="G896" s="24" t="s">
        <v>3175</v>
      </c>
      <c r="H896" s="24" t="s">
        <v>426</v>
      </c>
      <c r="I896" s="25">
        <v>7</v>
      </c>
      <c r="J896" s="24" t="s">
        <v>934</v>
      </c>
      <c r="K896" s="24"/>
      <c r="L896" s="27">
        <v>999903976</v>
      </c>
      <c r="M896" s="28" t="s">
        <v>112</v>
      </c>
      <c r="N896" s="28"/>
      <c r="O896" s="27"/>
      <c r="P896" s="27"/>
      <c r="Q896" s="33">
        <f t="shared" si="63"/>
        <v>41.84</v>
      </c>
      <c r="R896" s="34">
        <f t="shared" si="64"/>
        <v>45</v>
      </c>
      <c r="S896" s="23"/>
      <c r="T896" s="27"/>
      <c r="U896" s="29"/>
      <c r="V896" s="29"/>
      <c r="W896" s="27"/>
      <c r="X896" s="29"/>
      <c r="Y896" s="29"/>
      <c r="Z896" s="29"/>
      <c r="AA896" s="29">
        <v>7.5</v>
      </c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>
        <v>34.340000000000003</v>
      </c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</row>
    <row r="897" spans="1:185" s="30" customFormat="1" ht="15.75" customHeight="1" x14ac:dyDescent="0.2">
      <c r="A897" s="25" t="s">
        <v>1723</v>
      </c>
      <c r="B897" s="41" t="s">
        <v>3122</v>
      </c>
      <c r="C897" s="26" t="s">
        <v>105</v>
      </c>
      <c r="D897" s="24" t="s">
        <v>3176</v>
      </c>
      <c r="E897" s="24" t="s">
        <v>3177</v>
      </c>
      <c r="F897" s="31"/>
      <c r="G897" s="24" t="s">
        <v>3062</v>
      </c>
      <c r="H897" s="24" t="s">
        <v>116</v>
      </c>
      <c r="I897" s="25">
        <v>2</v>
      </c>
      <c r="J897" s="24" t="s">
        <v>395</v>
      </c>
      <c r="K897" s="24" t="s">
        <v>3063</v>
      </c>
      <c r="L897" s="27">
        <v>999732528</v>
      </c>
      <c r="M897" s="28" t="s">
        <v>112</v>
      </c>
      <c r="N897" s="28"/>
      <c r="O897" s="27"/>
      <c r="P897" s="27"/>
      <c r="Q897" s="33">
        <f t="shared" si="63"/>
        <v>40.5</v>
      </c>
      <c r="R897" s="34">
        <f t="shared" si="64"/>
        <v>46</v>
      </c>
      <c r="S897" s="23"/>
      <c r="T897" s="27"/>
      <c r="U897" s="29"/>
      <c r="V897" s="29"/>
      <c r="W897" s="27"/>
      <c r="X897" s="29"/>
      <c r="Y897" s="29"/>
      <c r="Z897" s="29"/>
      <c r="AA897" s="29"/>
      <c r="AB897" s="29"/>
      <c r="AC897" s="29"/>
      <c r="AD897" s="29"/>
      <c r="AE897" s="29"/>
      <c r="AF897" s="29"/>
      <c r="AG897" s="29">
        <v>40.5</v>
      </c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</row>
    <row r="898" spans="1:185" s="30" customFormat="1" ht="15.75" customHeight="1" x14ac:dyDescent="0.2">
      <c r="A898" s="49" t="s">
        <v>1723</v>
      </c>
      <c r="B898" s="41" t="s">
        <v>3122</v>
      </c>
      <c r="C898" s="50" t="s">
        <v>105</v>
      </c>
      <c r="D898" s="24" t="s">
        <v>3178</v>
      </c>
      <c r="E898" s="24" t="s">
        <v>3179</v>
      </c>
      <c r="F898" s="31"/>
      <c r="G898" s="24"/>
      <c r="H898" s="24"/>
      <c r="I898" s="25"/>
      <c r="J898" s="24"/>
      <c r="K898" s="24"/>
      <c r="L898" s="27"/>
      <c r="M898" s="28"/>
      <c r="N898" s="28"/>
      <c r="O898" s="27"/>
      <c r="P898" s="27"/>
      <c r="Q898" s="33">
        <f t="shared" si="63"/>
        <v>40.4</v>
      </c>
      <c r="R898" s="34">
        <f t="shared" si="64"/>
        <v>47</v>
      </c>
      <c r="S898" s="23"/>
      <c r="T898" s="27"/>
      <c r="U898" s="29"/>
      <c r="V898" s="29"/>
      <c r="W898" s="27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>
        <v>40.4</v>
      </c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</row>
    <row r="899" spans="1:185" s="30" customFormat="1" ht="15.75" customHeight="1" x14ac:dyDescent="0.2">
      <c r="A899" s="49" t="s">
        <v>1723</v>
      </c>
      <c r="B899" s="41" t="s">
        <v>3122</v>
      </c>
      <c r="C899" s="50" t="s">
        <v>105</v>
      </c>
      <c r="D899" s="15" t="s">
        <v>1392</v>
      </c>
      <c r="E899" s="15" t="s">
        <v>3826</v>
      </c>
      <c r="F899" s="31"/>
      <c r="G899" s="24"/>
      <c r="H899" s="24"/>
      <c r="I899" s="25"/>
      <c r="J899" s="24"/>
      <c r="K899" s="24"/>
      <c r="L899" s="27"/>
      <c r="M899" s="28"/>
      <c r="N899" s="28"/>
      <c r="O899" s="27"/>
      <c r="P899" s="27"/>
      <c r="Q899" s="33">
        <f t="shared" si="63"/>
        <v>40.4</v>
      </c>
      <c r="R899" s="34">
        <f t="shared" si="64"/>
        <v>47</v>
      </c>
      <c r="S899" s="23"/>
      <c r="T899" s="27"/>
      <c r="U899" s="29"/>
      <c r="V899" s="29"/>
      <c r="W899" s="27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>
        <v>40.4</v>
      </c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</row>
    <row r="900" spans="1:185" s="30" customFormat="1" ht="15.75" customHeight="1" x14ac:dyDescent="0.2">
      <c r="A900" s="25" t="s">
        <v>1723</v>
      </c>
      <c r="B900" s="41" t="s">
        <v>3122</v>
      </c>
      <c r="C900" s="26" t="s">
        <v>105</v>
      </c>
      <c r="D900" s="15" t="s">
        <v>1912</v>
      </c>
      <c r="E900" s="15" t="s">
        <v>143</v>
      </c>
      <c r="F900" s="31"/>
      <c r="G900" s="24"/>
      <c r="H900" s="24"/>
      <c r="I900" s="25"/>
      <c r="J900" s="24"/>
      <c r="K900" s="24"/>
      <c r="L900" s="27"/>
      <c r="M900" s="28"/>
      <c r="N900" s="28"/>
      <c r="O900" s="27"/>
      <c r="P900" s="27"/>
      <c r="Q900" s="33">
        <f t="shared" si="63"/>
        <v>40</v>
      </c>
      <c r="R900" s="34">
        <f t="shared" si="64"/>
        <v>49</v>
      </c>
      <c r="S900" s="23"/>
      <c r="T900" s="27"/>
      <c r="U900" s="29"/>
      <c r="V900" s="29"/>
      <c r="W900" s="27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>
        <v>40</v>
      </c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</row>
    <row r="901" spans="1:185" s="30" customFormat="1" ht="15.75" customHeight="1" x14ac:dyDescent="0.2">
      <c r="A901" s="25" t="s">
        <v>1723</v>
      </c>
      <c r="B901" s="41" t="s">
        <v>3122</v>
      </c>
      <c r="C901" s="26" t="s">
        <v>105</v>
      </c>
      <c r="D901" s="24" t="s">
        <v>3053</v>
      </c>
      <c r="E901" s="24" t="s">
        <v>3054</v>
      </c>
      <c r="F901" s="31"/>
      <c r="G901" s="24" t="s">
        <v>3055</v>
      </c>
      <c r="H901" s="24" t="s">
        <v>316</v>
      </c>
      <c r="I901" s="25">
        <v>7</v>
      </c>
      <c r="J901" s="24" t="s">
        <v>3056</v>
      </c>
      <c r="K901" s="24" t="s">
        <v>3057</v>
      </c>
      <c r="L901" s="27">
        <v>999898150</v>
      </c>
      <c r="M901" s="28" t="s">
        <v>112</v>
      </c>
      <c r="N901" s="28"/>
      <c r="O901" s="27"/>
      <c r="P901" s="27"/>
      <c r="Q901" s="33">
        <f t="shared" si="63"/>
        <v>40</v>
      </c>
      <c r="R901" s="34">
        <f t="shared" si="64"/>
        <v>49</v>
      </c>
      <c r="S901" s="23"/>
      <c r="T901" s="27"/>
      <c r="U901" s="29"/>
      <c r="V901" s="29"/>
      <c r="W901" s="27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>
        <v>40</v>
      </c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</row>
    <row r="902" spans="1:185" s="30" customFormat="1" ht="15.75" customHeight="1" x14ac:dyDescent="0.2">
      <c r="A902" s="25" t="s">
        <v>1723</v>
      </c>
      <c r="B902" s="41" t="s">
        <v>3122</v>
      </c>
      <c r="C902" s="26" t="s">
        <v>105</v>
      </c>
      <c r="D902" s="15" t="s">
        <v>2475</v>
      </c>
      <c r="E902" s="15" t="s">
        <v>3827</v>
      </c>
      <c r="F902" s="31"/>
      <c r="G902" s="24"/>
      <c r="H902" s="24"/>
      <c r="I902" s="25"/>
      <c r="J902" s="24"/>
      <c r="K902" s="24"/>
      <c r="L902" s="27"/>
      <c r="M902" s="28"/>
      <c r="N902" s="28"/>
      <c r="O902" s="27"/>
      <c r="P902" s="27"/>
      <c r="Q902" s="33">
        <f t="shared" si="63"/>
        <v>40</v>
      </c>
      <c r="R902" s="34">
        <f t="shared" si="64"/>
        <v>49</v>
      </c>
      <c r="S902" s="23"/>
      <c r="T902" s="27"/>
      <c r="U902" s="29"/>
      <c r="V902" s="29"/>
      <c r="W902" s="27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>
        <v>40</v>
      </c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</row>
    <row r="903" spans="1:185" s="30" customFormat="1" ht="15.75" customHeight="1" x14ac:dyDescent="0.2">
      <c r="A903" s="25" t="s">
        <v>1723</v>
      </c>
      <c r="B903" s="41" t="s">
        <v>3122</v>
      </c>
      <c r="C903" s="26" t="s">
        <v>105</v>
      </c>
      <c r="D903" s="24" t="s">
        <v>3180</v>
      </c>
      <c r="E903" s="24" t="s">
        <v>3181</v>
      </c>
      <c r="F903" s="31"/>
      <c r="G903" s="24"/>
      <c r="H903" s="24"/>
      <c r="I903" s="25"/>
      <c r="J903" s="24"/>
      <c r="K903" s="24"/>
      <c r="L903" s="27"/>
      <c r="M903" s="28"/>
      <c r="N903" s="28"/>
      <c r="O903" s="27"/>
      <c r="P903" s="27"/>
      <c r="Q903" s="33">
        <f t="shared" si="63"/>
        <v>38.08</v>
      </c>
      <c r="R903" s="34">
        <f t="shared" si="64"/>
        <v>52</v>
      </c>
      <c r="S903" s="23"/>
      <c r="T903" s="27"/>
      <c r="U903" s="29"/>
      <c r="V903" s="29"/>
      <c r="W903" s="27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>
        <v>38.08</v>
      </c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</row>
    <row r="904" spans="1:185" s="30" customFormat="1" ht="15.75" customHeight="1" x14ac:dyDescent="0.2">
      <c r="A904" s="49" t="s">
        <v>1723</v>
      </c>
      <c r="B904" s="41" t="s">
        <v>3122</v>
      </c>
      <c r="C904" s="50" t="s">
        <v>105</v>
      </c>
      <c r="D904" s="24" t="s">
        <v>649</v>
      </c>
      <c r="E904" s="24" t="s">
        <v>2677</v>
      </c>
      <c r="F904" s="31"/>
      <c r="G904" s="24"/>
      <c r="H904" s="24"/>
      <c r="I904" s="25"/>
      <c r="J904" s="24"/>
      <c r="K904" s="24"/>
      <c r="L904" s="27"/>
      <c r="M904" s="28"/>
      <c r="N904" s="28"/>
      <c r="O904" s="27"/>
      <c r="P904" s="27"/>
      <c r="Q904" s="33">
        <f t="shared" si="63"/>
        <v>37.06</v>
      </c>
      <c r="R904" s="34">
        <f t="shared" si="64"/>
        <v>53</v>
      </c>
      <c r="S904" s="23"/>
      <c r="T904" s="27"/>
      <c r="U904" s="29"/>
      <c r="V904" s="29"/>
      <c r="W904" s="27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>
        <v>37.06</v>
      </c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</row>
    <row r="905" spans="1:185" s="30" customFormat="1" ht="15.75" customHeight="1" x14ac:dyDescent="0.2">
      <c r="A905" s="25" t="s">
        <v>1723</v>
      </c>
      <c r="B905" s="41" t="s">
        <v>3122</v>
      </c>
      <c r="C905" s="26" t="s">
        <v>105</v>
      </c>
      <c r="D905" s="24" t="s">
        <v>2899</v>
      </c>
      <c r="E905" s="24" t="s">
        <v>2900</v>
      </c>
      <c r="F905" s="31"/>
      <c r="G905" s="24"/>
      <c r="H905" s="24"/>
      <c r="I905" s="25"/>
      <c r="J905" s="24"/>
      <c r="K905" s="24"/>
      <c r="L905" s="27"/>
      <c r="M905" s="28"/>
      <c r="N905" s="28"/>
      <c r="O905" s="27"/>
      <c r="P905" s="27"/>
      <c r="Q905" s="33">
        <f t="shared" si="63"/>
        <v>37.06</v>
      </c>
      <c r="R905" s="34">
        <f t="shared" si="64"/>
        <v>53</v>
      </c>
      <c r="S905" s="23"/>
      <c r="T905" s="27"/>
      <c r="U905" s="29"/>
      <c r="V905" s="29"/>
      <c r="W905" s="27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>
        <v>37.06</v>
      </c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</row>
    <row r="906" spans="1:185" s="30" customFormat="1" ht="15.75" customHeight="1" x14ac:dyDescent="0.2">
      <c r="A906" s="25" t="s">
        <v>1723</v>
      </c>
      <c r="B906" s="41" t="s">
        <v>3122</v>
      </c>
      <c r="C906" s="26" t="s">
        <v>105</v>
      </c>
      <c r="D906" s="15" t="s">
        <v>1827</v>
      </c>
      <c r="E906" s="15" t="s">
        <v>3776</v>
      </c>
      <c r="F906" s="31"/>
      <c r="G906" s="24"/>
      <c r="H906" s="24"/>
      <c r="I906" s="25"/>
      <c r="J906" s="24"/>
      <c r="K906" s="24"/>
      <c r="L906" s="27"/>
      <c r="M906" s="28"/>
      <c r="N906" s="28"/>
      <c r="O906" s="27"/>
      <c r="P906" s="27"/>
      <c r="Q906" s="33">
        <f t="shared" si="63"/>
        <v>34.340000000000003</v>
      </c>
      <c r="R906" s="34">
        <f t="shared" si="64"/>
        <v>55</v>
      </c>
      <c r="S906" s="23"/>
      <c r="T906" s="27"/>
      <c r="U906" s="29"/>
      <c r="V906" s="29"/>
      <c r="W906" s="27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>
        <v>34.340000000000003</v>
      </c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</row>
    <row r="907" spans="1:185" s="30" customFormat="1" ht="15.75" customHeight="1" x14ac:dyDescent="0.2">
      <c r="A907" s="25" t="s">
        <v>1723</v>
      </c>
      <c r="B907" s="41" t="s">
        <v>3122</v>
      </c>
      <c r="C907" s="26" t="s">
        <v>105</v>
      </c>
      <c r="D907" s="24" t="s">
        <v>2447</v>
      </c>
      <c r="E907" s="24" t="s">
        <v>3182</v>
      </c>
      <c r="F907" s="31"/>
      <c r="G907" s="24"/>
      <c r="H907" s="24"/>
      <c r="I907" s="25"/>
      <c r="J907" s="24"/>
      <c r="K907" s="24"/>
      <c r="L907" s="27"/>
      <c r="M907" s="28"/>
      <c r="N907" s="28"/>
      <c r="O907" s="27"/>
      <c r="P907" s="27"/>
      <c r="Q907" s="33">
        <f t="shared" si="63"/>
        <v>34.340000000000003</v>
      </c>
      <c r="R907" s="34">
        <f t="shared" si="64"/>
        <v>55</v>
      </c>
      <c r="S907" s="23"/>
      <c r="T907" s="27"/>
      <c r="U907" s="29"/>
      <c r="V907" s="29"/>
      <c r="W907" s="27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>
        <v>34.340000000000003</v>
      </c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</row>
    <row r="908" spans="1:185" s="30" customFormat="1" ht="15.75" customHeight="1" x14ac:dyDescent="0.2">
      <c r="A908" s="25" t="s">
        <v>1723</v>
      </c>
      <c r="B908" s="41" t="s">
        <v>3122</v>
      </c>
      <c r="C908" s="26" t="s">
        <v>105</v>
      </c>
      <c r="D908" s="24" t="s">
        <v>1682</v>
      </c>
      <c r="E908" s="24" t="s">
        <v>3185</v>
      </c>
      <c r="F908" s="31"/>
      <c r="G908" s="24" t="s">
        <v>1997</v>
      </c>
      <c r="H908" s="24" t="s">
        <v>116</v>
      </c>
      <c r="I908" s="25">
        <v>2</v>
      </c>
      <c r="J908" s="24" t="s">
        <v>395</v>
      </c>
      <c r="K908" s="24" t="s">
        <v>3186</v>
      </c>
      <c r="L908" s="27">
        <v>999856741</v>
      </c>
      <c r="M908" s="28" t="s">
        <v>112</v>
      </c>
      <c r="N908" s="28"/>
      <c r="O908" s="27"/>
      <c r="P908" s="27"/>
      <c r="Q908" s="33">
        <f t="shared" si="63"/>
        <v>31.8</v>
      </c>
      <c r="R908" s="34">
        <f t="shared" si="64"/>
        <v>57</v>
      </c>
      <c r="S908" s="23"/>
      <c r="T908" s="27">
        <v>31.8</v>
      </c>
      <c r="U908" s="29"/>
      <c r="V908" s="29"/>
      <c r="W908" s="27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</row>
    <row r="909" spans="1:185" s="30" customFormat="1" ht="15.75" customHeight="1" x14ac:dyDescent="0.2">
      <c r="A909" s="25" t="s">
        <v>1723</v>
      </c>
      <c r="B909" s="41" t="s">
        <v>3122</v>
      </c>
      <c r="C909" s="26" t="s">
        <v>105</v>
      </c>
      <c r="D909" s="24" t="s">
        <v>115</v>
      </c>
      <c r="E909" s="24" t="s">
        <v>3187</v>
      </c>
      <c r="F909" s="31"/>
      <c r="G909" s="24" t="s">
        <v>176</v>
      </c>
      <c r="H909" s="24" t="s">
        <v>291</v>
      </c>
      <c r="I909" s="25">
        <v>7</v>
      </c>
      <c r="J909" s="24" t="s">
        <v>1363</v>
      </c>
      <c r="K909" s="24" t="s">
        <v>2972</v>
      </c>
      <c r="L909" s="27">
        <v>999881245</v>
      </c>
      <c r="M909" s="28" t="s">
        <v>112</v>
      </c>
      <c r="N909" s="28"/>
      <c r="O909" s="27"/>
      <c r="P909" s="27"/>
      <c r="Q909" s="33">
        <f t="shared" si="63"/>
        <v>31.8</v>
      </c>
      <c r="R909" s="34">
        <f t="shared" si="64"/>
        <v>57</v>
      </c>
      <c r="S909" s="23"/>
      <c r="T909" s="27">
        <v>31.8</v>
      </c>
      <c r="U909" s="29"/>
      <c r="V909" s="29"/>
      <c r="W909" s="27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</row>
    <row r="910" spans="1:185" s="30" customFormat="1" ht="15.75" customHeight="1" x14ac:dyDescent="0.2">
      <c r="A910" s="25" t="s">
        <v>1723</v>
      </c>
      <c r="B910" s="41" t="s">
        <v>3122</v>
      </c>
      <c r="C910" s="26" t="s">
        <v>105</v>
      </c>
      <c r="D910" s="24" t="s">
        <v>3188</v>
      </c>
      <c r="E910" s="24" t="s">
        <v>3189</v>
      </c>
      <c r="F910" s="31"/>
      <c r="G910" s="24" t="s">
        <v>181</v>
      </c>
      <c r="H910" s="24" t="s">
        <v>182</v>
      </c>
      <c r="I910" s="25">
        <v>4</v>
      </c>
      <c r="J910" s="24" t="s">
        <v>3190</v>
      </c>
      <c r="K910" s="24" t="s">
        <v>3191</v>
      </c>
      <c r="L910" s="27">
        <v>999896245</v>
      </c>
      <c r="M910" s="28" t="s">
        <v>112</v>
      </c>
      <c r="N910" s="28"/>
      <c r="O910" s="27"/>
      <c r="P910" s="27"/>
      <c r="Q910" s="33">
        <f t="shared" si="63"/>
        <v>31.8</v>
      </c>
      <c r="R910" s="34">
        <f t="shared" si="64"/>
        <v>57</v>
      </c>
      <c r="S910" s="23"/>
      <c r="T910" s="27"/>
      <c r="U910" s="29"/>
      <c r="V910" s="29"/>
      <c r="W910" s="27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>
        <v>31.8</v>
      </c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</row>
    <row r="911" spans="1:185" s="30" customFormat="1" ht="15.75" customHeight="1" x14ac:dyDescent="0.2">
      <c r="A911" s="25" t="s">
        <v>1723</v>
      </c>
      <c r="B911" s="41" t="s">
        <v>3122</v>
      </c>
      <c r="C911" s="26" t="s">
        <v>105</v>
      </c>
      <c r="D911" s="24" t="s">
        <v>2734</v>
      </c>
      <c r="E911" s="24" t="s">
        <v>2735</v>
      </c>
      <c r="F911" s="31"/>
      <c r="G911" s="24" t="s">
        <v>2736</v>
      </c>
      <c r="H911" s="24" t="s">
        <v>275</v>
      </c>
      <c r="I911" s="25">
        <v>3</v>
      </c>
      <c r="J911" s="24" t="s">
        <v>2737</v>
      </c>
      <c r="K911" s="24" t="s">
        <v>2738</v>
      </c>
      <c r="L911" s="27">
        <v>999831708</v>
      </c>
      <c r="M911" s="28" t="s">
        <v>112</v>
      </c>
      <c r="N911" s="28"/>
      <c r="O911" s="27"/>
      <c r="P911" s="27"/>
      <c r="Q911" s="33">
        <f t="shared" si="63"/>
        <v>30.3</v>
      </c>
      <c r="R911" s="34">
        <f t="shared" si="64"/>
        <v>60</v>
      </c>
      <c r="S911" s="23"/>
      <c r="T911" s="27"/>
      <c r="U911" s="29"/>
      <c r="V911" s="29"/>
      <c r="W911" s="27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>
        <v>30.3</v>
      </c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</row>
    <row r="912" spans="1:185" s="30" customFormat="1" ht="15.75" customHeight="1" x14ac:dyDescent="0.2">
      <c r="A912" s="25" t="s">
        <v>1723</v>
      </c>
      <c r="B912" s="41" t="s">
        <v>3122</v>
      </c>
      <c r="C912" s="26" t="s">
        <v>105</v>
      </c>
      <c r="D912" s="15" t="s">
        <v>3828</v>
      </c>
      <c r="E912" s="15" t="s">
        <v>1799</v>
      </c>
      <c r="F912" s="31"/>
      <c r="G912" s="24"/>
      <c r="H912" s="24"/>
      <c r="I912" s="25"/>
      <c r="J912" s="24"/>
      <c r="K912" s="24"/>
      <c r="L912" s="27"/>
      <c r="M912" s="28"/>
      <c r="N912" s="28"/>
      <c r="O912" s="27"/>
      <c r="P912" s="27"/>
      <c r="Q912" s="33">
        <f t="shared" si="63"/>
        <v>30.3</v>
      </c>
      <c r="R912" s="34">
        <f t="shared" si="64"/>
        <v>60</v>
      </c>
      <c r="S912" s="23"/>
      <c r="T912" s="27"/>
      <c r="U912" s="29"/>
      <c r="V912" s="29"/>
      <c r="W912" s="27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>
        <v>30.3</v>
      </c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</row>
    <row r="913" spans="1:185" s="30" customFormat="1" ht="15.75" customHeight="1" x14ac:dyDescent="0.2">
      <c r="A913" s="25" t="s">
        <v>1723</v>
      </c>
      <c r="B913" s="41" t="s">
        <v>3122</v>
      </c>
      <c r="C913" s="26" t="s">
        <v>105</v>
      </c>
      <c r="D913" s="24" t="s">
        <v>2724</v>
      </c>
      <c r="E913" s="24" t="s">
        <v>2725</v>
      </c>
      <c r="F913" s="31">
        <v>37104</v>
      </c>
      <c r="G913" s="24" t="s">
        <v>2726</v>
      </c>
      <c r="H913" s="24" t="s">
        <v>291</v>
      </c>
      <c r="I913" s="25">
        <v>7</v>
      </c>
      <c r="J913" s="24" t="s">
        <v>2326</v>
      </c>
      <c r="K913" s="24" t="s">
        <v>2327</v>
      </c>
      <c r="L913" s="27">
        <v>999789101</v>
      </c>
      <c r="M913" s="28" t="s">
        <v>112</v>
      </c>
      <c r="N913" s="28"/>
      <c r="O913" s="27"/>
      <c r="P913" s="27"/>
      <c r="Q913" s="33">
        <f t="shared" si="63"/>
        <v>30</v>
      </c>
      <c r="R913" s="34">
        <f t="shared" si="64"/>
        <v>62</v>
      </c>
      <c r="S913" s="23"/>
      <c r="T913" s="27">
        <v>30</v>
      </c>
      <c r="U913" s="29"/>
      <c r="V913" s="29"/>
      <c r="W913" s="27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</row>
    <row r="914" spans="1:185" s="30" customFormat="1" ht="15.75" customHeight="1" x14ac:dyDescent="0.2">
      <c r="A914" s="25" t="s">
        <v>1723</v>
      </c>
      <c r="B914" s="41" t="s">
        <v>3122</v>
      </c>
      <c r="C914" s="26" t="s">
        <v>105</v>
      </c>
      <c r="D914" s="24" t="s">
        <v>1923</v>
      </c>
      <c r="E914" s="24" t="s">
        <v>3192</v>
      </c>
      <c r="F914" s="31">
        <v>37490</v>
      </c>
      <c r="G914" s="24" t="s">
        <v>453</v>
      </c>
      <c r="H914" s="24" t="s">
        <v>116</v>
      </c>
      <c r="I914" s="25">
        <v>2</v>
      </c>
      <c r="J914" s="24" t="s">
        <v>454</v>
      </c>
      <c r="K914" s="24" t="s">
        <v>455</v>
      </c>
      <c r="L914" s="27">
        <v>999829056</v>
      </c>
      <c r="M914" s="28" t="s">
        <v>112</v>
      </c>
      <c r="N914" s="28"/>
      <c r="O914" s="27"/>
      <c r="P914" s="27"/>
      <c r="Q914" s="33">
        <f>28 + SUM(AO914:EE914)</f>
        <v>28</v>
      </c>
      <c r="R914" s="34">
        <f t="shared" si="64"/>
        <v>63</v>
      </c>
      <c r="S914" s="23"/>
      <c r="T914" s="27"/>
      <c r="U914" s="29"/>
      <c r="V914" s="29"/>
      <c r="W914" s="27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</row>
    <row r="915" spans="1:185" s="30" customFormat="1" ht="15.75" customHeight="1" x14ac:dyDescent="0.2">
      <c r="A915" s="25" t="s">
        <v>1723</v>
      </c>
      <c r="B915" s="41" t="s">
        <v>3122</v>
      </c>
      <c r="C915" s="26" t="s">
        <v>105</v>
      </c>
      <c r="D915" s="24" t="s">
        <v>3193</v>
      </c>
      <c r="E915" s="24" t="s">
        <v>1034</v>
      </c>
      <c r="F915" s="31"/>
      <c r="G915" s="24"/>
      <c r="H915" s="24"/>
      <c r="I915" s="25"/>
      <c r="J915" s="24"/>
      <c r="K915" s="24"/>
      <c r="L915" s="27"/>
      <c r="M915" s="28"/>
      <c r="N915" s="28"/>
      <c r="O915" s="27"/>
      <c r="P915" s="27"/>
      <c r="Q915" s="33">
        <f>SUM(T915:EE915)</f>
        <v>28</v>
      </c>
      <c r="R915" s="34">
        <f t="shared" si="64"/>
        <v>63</v>
      </c>
      <c r="S915" s="23"/>
      <c r="T915" s="27"/>
      <c r="U915" s="29"/>
      <c r="V915" s="29"/>
      <c r="W915" s="27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>
        <v>28</v>
      </c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</row>
    <row r="916" spans="1:185" s="30" customFormat="1" ht="15.75" customHeight="1" x14ac:dyDescent="0.2">
      <c r="A916" s="25" t="s">
        <v>1723</v>
      </c>
      <c r="B916" s="41" t="s">
        <v>3122</v>
      </c>
      <c r="C916" s="26" t="s">
        <v>105</v>
      </c>
      <c r="D916" s="24" t="s">
        <v>3194</v>
      </c>
      <c r="E916" s="24" t="s">
        <v>3195</v>
      </c>
      <c r="F916" s="31">
        <v>37405</v>
      </c>
      <c r="G916" s="24" t="s">
        <v>3196</v>
      </c>
      <c r="H916" s="24" t="s">
        <v>1122</v>
      </c>
      <c r="I916" s="25">
        <v>5</v>
      </c>
      <c r="J916" s="24" t="s">
        <v>2391</v>
      </c>
      <c r="K916" s="24" t="s">
        <v>2589</v>
      </c>
      <c r="L916" s="27">
        <v>999854888</v>
      </c>
      <c r="M916" s="28" t="s">
        <v>112</v>
      </c>
      <c r="N916" s="28"/>
      <c r="O916" s="27"/>
      <c r="P916" s="27"/>
      <c r="Q916" s="33">
        <f>SUM(T916:EE916)</f>
        <v>27</v>
      </c>
      <c r="R916" s="34">
        <f t="shared" ref="R916:R947" si="65">RANK(Q916,$Q$852:$Q$992)</f>
        <v>65</v>
      </c>
      <c r="S916" s="23"/>
      <c r="T916" s="27">
        <v>17</v>
      </c>
      <c r="U916" s="29"/>
      <c r="V916" s="29"/>
      <c r="W916" s="27"/>
      <c r="X916" s="29"/>
      <c r="Y916" s="29"/>
      <c r="Z916" s="29"/>
      <c r="AA916" s="29"/>
      <c r="AB916" s="29">
        <v>10</v>
      </c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</row>
    <row r="917" spans="1:185" s="30" customFormat="1" ht="15.75" customHeight="1" x14ac:dyDescent="0.2">
      <c r="A917" s="25" t="s">
        <v>1723</v>
      </c>
      <c r="B917" s="41" t="s">
        <v>3122</v>
      </c>
      <c r="C917" s="26" t="s">
        <v>105</v>
      </c>
      <c r="D917" s="15" t="s">
        <v>1791</v>
      </c>
      <c r="E917" s="15" t="s">
        <v>3750</v>
      </c>
      <c r="F917" s="31"/>
      <c r="G917" s="24"/>
      <c r="H917" s="24"/>
      <c r="I917" s="25"/>
      <c r="J917" s="24"/>
      <c r="K917" s="24"/>
      <c r="L917" s="27"/>
      <c r="M917" s="28"/>
      <c r="N917" s="28"/>
      <c r="O917" s="27"/>
      <c r="P917" s="27"/>
      <c r="Q917" s="33">
        <f>SUM(T917:EE917)</f>
        <v>26.25</v>
      </c>
      <c r="R917" s="34">
        <f t="shared" si="65"/>
        <v>66</v>
      </c>
      <c r="S917" s="23"/>
      <c r="T917" s="27"/>
      <c r="U917" s="29"/>
      <c r="V917" s="29"/>
      <c r="W917" s="27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>
        <v>26.25</v>
      </c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</row>
    <row r="918" spans="1:185" s="30" customFormat="1" ht="15.75" customHeight="1" x14ac:dyDescent="0.2">
      <c r="A918" s="49" t="s">
        <v>1723</v>
      </c>
      <c r="B918" s="41" t="s">
        <v>3122</v>
      </c>
      <c r="C918" s="50" t="s">
        <v>105</v>
      </c>
      <c r="D918" s="57" t="s">
        <v>1876</v>
      </c>
      <c r="E918" s="57" t="s">
        <v>3197</v>
      </c>
      <c r="F918" s="31"/>
      <c r="G918" s="24"/>
      <c r="H918" s="24"/>
      <c r="I918" s="25"/>
      <c r="J918" s="24"/>
      <c r="K918" s="24"/>
      <c r="L918" s="27"/>
      <c r="M918" s="28"/>
      <c r="N918" s="28"/>
      <c r="O918" s="27"/>
      <c r="P918" s="27"/>
      <c r="Q918" s="33">
        <f>SUM(T918:EE918)</f>
        <v>23.23</v>
      </c>
      <c r="R918" s="34">
        <f t="shared" si="65"/>
        <v>67</v>
      </c>
      <c r="S918" s="23"/>
      <c r="T918" s="27"/>
      <c r="U918" s="29"/>
      <c r="V918" s="29"/>
      <c r="W918" s="27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>
        <v>23.23</v>
      </c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</row>
    <row r="919" spans="1:185" s="30" customFormat="1" ht="15.75" customHeight="1" x14ac:dyDescent="0.2">
      <c r="A919" s="25" t="s">
        <v>1723</v>
      </c>
      <c r="B919" s="41" t="s">
        <v>3122</v>
      </c>
      <c r="C919" s="26" t="s">
        <v>105</v>
      </c>
      <c r="D919" s="24" t="s">
        <v>1513</v>
      </c>
      <c r="E919" s="24" t="s">
        <v>2901</v>
      </c>
      <c r="F919" s="31">
        <v>37156</v>
      </c>
      <c r="G919" s="24" t="s">
        <v>586</v>
      </c>
      <c r="H919" s="24" t="s">
        <v>116</v>
      </c>
      <c r="I919" s="25">
        <v>2</v>
      </c>
      <c r="J919" s="24" t="s">
        <v>2441</v>
      </c>
      <c r="K919" s="24" t="s">
        <v>2442</v>
      </c>
      <c r="L919" s="27">
        <v>999857816</v>
      </c>
      <c r="M919" s="28" t="s">
        <v>112</v>
      </c>
      <c r="N919" s="28"/>
      <c r="O919" s="27"/>
      <c r="P919" s="27"/>
      <c r="Q919" s="33">
        <f>SUM(T919:EE919)</f>
        <v>22.5</v>
      </c>
      <c r="R919" s="34">
        <f t="shared" si="65"/>
        <v>68</v>
      </c>
      <c r="S919" s="23"/>
      <c r="T919" s="27">
        <v>22.5</v>
      </c>
      <c r="U919" s="29"/>
      <c r="V919" s="29"/>
      <c r="W919" s="27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</row>
    <row r="920" spans="1:185" s="30" customFormat="1" ht="15.75" customHeight="1" x14ac:dyDescent="0.2">
      <c r="A920" s="25" t="s">
        <v>1723</v>
      </c>
      <c r="B920" s="41" t="s">
        <v>3122</v>
      </c>
      <c r="C920" s="26" t="s">
        <v>105</v>
      </c>
      <c r="D920" s="24" t="s">
        <v>2475</v>
      </c>
      <c r="E920" s="24" t="s">
        <v>3198</v>
      </c>
      <c r="F920" s="31">
        <v>37617</v>
      </c>
      <c r="G920" s="24" t="s">
        <v>3199</v>
      </c>
      <c r="H920" s="24" t="s">
        <v>116</v>
      </c>
      <c r="I920" s="25">
        <v>2</v>
      </c>
      <c r="J920" s="24" t="s">
        <v>2378</v>
      </c>
      <c r="K920" s="24" t="s">
        <v>2379</v>
      </c>
      <c r="L920" s="27">
        <v>999864943</v>
      </c>
      <c r="M920" s="28" t="s">
        <v>112</v>
      </c>
      <c r="N920" s="28"/>
      <c r="O920" s="27"/>
      <c r="P920" s="27"/>
      <c r="Q920" s="33">
        <f>15.75 + SUM(AO920:EE920)</f>
        <v>15.75</v>
      </c>
      <c r="R920" s="34">
        <f t="shared" si="65"/>
        <v>69</v>
      </c>
      <c r="S920" s="23"/>
      <c r="T920" s="27"/>
      <c r="U920" s="29"/>
      <c r="V920" s="29"/>
      <c r="W920" s="27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</row>
    <row r="921" spans="1:185" s="30" customFormat="1" ht="15.75" customHeight="1" x14ac:dyDescent="0.2">
      <c r="A921" s="25" t="s">
        <v>1723</v>
      </c>
      <c r="B921" s="41" t="s">
        <v>3122</v>
      </c>
      <c r="C921" s="26" t="s">
        <v>105</v>
      </c>
      <c r="D921" s="24" t="s">
        <v>1869</v>
      </c>
      <c r="E921" s="24" t="s">
        <v>3200</v>
      </c>
      <c r="F921" s="31"/>
      <c r="G921" s="24" t="s">
        <v>3201</v>
      </c>
      <c r="H921" s="24" t="s">
        <v>1879</v>
      </c>
      <c r="I921" s="25">
        <v>6</v>
      </c>
      <c r="J921" s="24" t="s">
        <v>1880</v>
      </c>
      <c r="K921" s="24" t="s">
        <v>3202</v>
      </c>
      <c r="L921" s="27">
        <v>999903208</v>
      </c>
      <c r="M921" s="28" t="s">
        <v>112</v>
      </c>
      <c r="N921" s="28"/>
      <c r="O921" s="27"/>
      <c r="P921" s="27"/>
      <c r="Q921" s="33">
        <f>SUM(T921:EE921)</f>
        <v>15</v>
      </c>
      <c r="R921" s="34">
        <f t="shared" si="65"/>
        <v>70</v>
      </c>
      <c r="S921" s="23"/>
      <c r="T921" s="27"/>
      <c r="U921" s="29"/>
      <c r="V921" s="29"/>
      <c r="W921" s="27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>
        <v>15</v>
      </c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</row>
    <row r="922" spans="1:185" s="30" customFormat="1" ht="15.75" customHeight="1" x14ac:dyDescent="0.2">
      <c r="A922" s="25" t="s">
        <v>2015</v>
      </c>
      <c r="B922" s="41" t="s">
        <v>3122</v>
      </c>
      <c r="C922" s="26" t="s">
        <v>105</v>
      </c>
      <c r="D922" s="24" t="s">
        <v>1778</v>
      </c>
      <c r="E922" s="25" t="s">
        <v>3203</v>
      </c>
      <c r="F922" s="41">
        <v>37435</v>
      </c>
      <c r="G922" s="26" t="s">
        <v>3204</v>
      </c>
      <c r="H922" s="24" t="s">
        <v>109</v>
      </c>
      <c r="I922" s="25">
        <v>6</v>
      </c>
      <c r="J922" s="41" t="s">
        <v>3205</v>
      </c>
      <c r="K922" s="26" t="s">
        <v>3206</v>
      </c>
      <c r="L922" s="24">
        <v>999892232</v>
      </c>
      <c r="M922" s="28" t="s">
        <v>112</v>
      </c>
      <c r="N922" s="28"/>
      <c r="O922" s="27"/>
      <c r="P922" s="27"/>
      <c r="Q922" s="33">
        <f>10 + SUM(AO922:EE922)</f>
        <v>10</v>
      </c>
      <c r="R922" s="34">
        <f t="shared" si="65"/>
        <v>71</v>
      </c>
      <c r="S922" s="23"/>
      <c r="T922" s="27"/>
      <c r="U922" s="29"/>
      <c r="V922" s="29"/>
      <c r="W922" s="27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</row>
    <row r="923" spans="1:185" s="30" customFormat="1" ht="15.75" hidden="1" customHeight="1" x14ac:dyDescent="0.2">
      <c r="A923" s="25" t="s">
        <v>1723</v>
      </c>
      <c r="B923" s="41" t="s">
        <v>3122</v>
      </c>
      <c r="C923" s="26" t="s">
        <v>105</v>
      </c>
      <c r="D923" s="24" t="s">
        <v>3207</v>
      </c>
      <c r="E923" s="24" t="s">
        <v>3208</v>
      </c>
      <c r="F923" s="31"/>
      <c r="G923" s="24" t="s">
        <v>3209</v>
      </c>
      <c r="H923" s="24" t="s">
        <v>322</v>
      </c>
      <c r="I923" s="25">
        <v>5</v>
      </c>
      <c r="J923" s="24" t="s">
        <v>1577</v>
      </c>
      <c r="K923" s="24" t="s">
        <v>1578</v>
      </c>
      <c r="L923" s="27">
        <v>999902295</v>
      </c>
      <c r="M923" s="28" t="s">
        <v>112</v>
      </c>
      <c r="N923" s="28"/>
      <c r="O923" s="27"/>
      <c r="P923" s="27"/>
      <c r="Q923" s="33">
        <f t="shared" ref="Q923:Q954" si="66">SUM(T923:EE923)</f>
        <v>0</v>
      </c>
      <c r="R923" s="34">
        <f t="shared" si="65"/>
        <v>72</v>
      </c>
      <c r="S923" s="23"/>
      <c r="T923" s="27"/>
      <c r="U923" s="29"/>
      <c r="V923" s="29"/>
      <c r="W923" s="27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</row>
    <row r="924" spans="1:185" s="30" customFormat="1" ht="15.75" hidden="1" customHeight="1" x14ac:dyDescent="0.2">
      <c r="A924" s="25" t="s">
        <v>1723</v>
      </c>
      <c r="B924" s="41" t="s">
        <v>3122</v>
      </c>
      <c r="C924" s="26" t="s">
        <v>105</v>
      </c>
      <c r="D924" s="24" t="s">
        <v>1764</v>
      </c>
      <c r="E924" s="24" t="s">
        <v>3210</v>
      </c>
      <c r="F924" s="31">
        <v>36958</v>
      </c>
      <c r="G924" s="24" t="s">
        <v>2841</v>
      </c>
      <c r="H924" s="24" t="s">
        <v>200</v>
      </c>
      <c r="I924" s="25">
        <v>8</v>
      </c>
      <c r="J924" s="24" t="s">
        <v>222</v>
      </c>
      <c r="K924" s="24" t="s">
        <v>2843</v>
      </c>
      <c r="L924" s="27">
        <v>999883558</v>
      </c>
      <c r="M924" s="28" t="s">
        <v>112</v>
      </c>
      <c r="N924" s="28"/>
      <c r="O924" s="27"/>
      <c r="P924" s="27"/>
      <c r="Q924" s="33">
        <f t="shared" si="66"/>
        <v>0</v>
      </c>
      <c r="R924" s="34">
        <f t="shared" si="65"/>
        <v>72</v>
      </c>
      <c r="S924" s="23"/>
      <c r="T924" s="27"/>
      <c r="U924" s="29"/>
      <c r="V924" s="29"/>
      <c r="W924" s="27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</row>
    <row r="925" spans="1:185" s="30" customFormat="1" ht="15.75" hidden="1" customHeight="1" x14ac:dyDescent="0.2">
      <c r="A925" s="25" t="s">
        <v>1723</v>
      </c>
      <c r="B925" s="41" t="s">
        <v>3122</v>
      </c>
      <c r="C925" s="26" t="s">
        <v>105</v>
      </c>
      <c r="D925" s="24" t="s">
        <v>1801</v>
      </c>
      <c r="E925" s="24" t="s">
        <v>3211</v>
      </c>
      <c r="F925" s="31">
        <v>36963</v>
      </c>
      <c r="G925" s="24" t="s">
        <v>560</v>
      </c>
      <c r="H925" s="24" t="s">
        <v>606</v>
      </c>
      <c r="I925" s="25">
        <v>7</v>
      </c>
      <c r="J925" s="24" t="s">
        <v>2465</v>
      </c>
      <c r="K925" s="24" t="s">
        <v>2520</v>
      </c>
      <c r="L925" s="27">
        <v>999874163</v>
      </c>
      <c r="M925" s="28" t="s">
        <v>112</v>
      </c>
      <c r="N925" s="28"/>
      <c r="O925" s="27"/>
      <c r="P925" s="27"/>
      <c r="Q925" s="33">
        <f t="shared" si="66"/>
        <v>0</v>
      </c>
      <c r="R925" s="34">
        <f t="shared" si="65"/>
        <v>72</v>
      </c>
      <c r="S925" s="23"/>
      <c r="T925" s="27"/>
      <c r="U925" s="29"/>
      <c r="V925" s="29"/>
      <c r="W925" s="27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</row>
    <row r="926" spans="1:185" s="30" customFormat="1" ht="15.75" hidden="1" customHeight="1" x14ac:dyDescent="0.2">
      <c r="A926" s="25" t="s">
        <v>1723</v>
      </c>
      <c r="B926" s="41" t="s">
        <v>3122</v>
      </c>
      <c r="C926" s="26" t="s">
        <v>105</v>
      </c>
      <c r="D926" s="24" t="s">
        <v>3212</v>
      </c>
      <c r="E926" s="24" t="s">
        <v>2305</v>
      </c>
      <c r="F926" s="31"/>
      <c r="G926" s="24" t="s">
        <v>2248</v>
      </c>
      <c r="H926" s="24" t="s">
        <v>116</v>
      </c>
      <c r="I926" s="25">
        <v>2</v>
      </c>
      <c r="J926" s="24" t="s">
        <v>3213</v>
      </c>
      <c r="K926" s="24" t="s">
        <v>732</v>
      </c>
      <c r="L926" s="27">
        <v>999884861</v>
      </c>
      <c r="M926" s="28" t="s">
        <v>112</v>
      </c>
      <c r="N926" s="28"/>
      <c r="O926" s="27"/>
      <c r="P926" s="27"/>
      <c r="Q926" s="33">
        <f t="shared" si="66"/>
        <v>0</v>
      </c>
      <c r="R926" s="34">
        <f t="shared" si="65"/>
        <v>72</v>
      </c>
      <c r="S926" s="23"/>
      <c r="T926" s="27"/>
      <c r="U926" s="29"/>
      <c r="V926" s="29"/>
      <c r="W926" s="27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</row>
    <row r="927" spans="1:185" s="30" customFormat="1" ht="15.75" hidden="1" customHeight="1" x14ac:dyDescent="0.2">
      <c r="A927" s="25" t="s">
        <v>1723</v>
      </c>
      <c r="B927" s="41" t="s">
        <v>3122</v>
      </c>
      <c r="C927" s="26" t="s">
        <v>105</v>
      </c>
      <c r="D927" s="24" t="s">
        <v>3214</v>
      </c>
      <c r="E927" s="24" t="s">
        <v>3215</v>
      </c>
      <c r="F927" s="31"/>
      <c r="G927" s="24" t="s">
        <v>381</v>
      </c>
      <c r="H927" s="24" t="s">
        <v>382</v>
      </c>
      <c r="I927" s="25">
        <v>3</v>
      </c>
      <c r="J927" s="24" t="s">
        <v>383</v>
      </c>
      <c r="K927" s="24" t="s">
        <v>384</v>
      </c>
      <c r="L927" s="27">
        <v>999052228</v>
      </c>
      <c r="M927" s="28" t="s">
        <v>112</v>
      </c>
      <c r="N927" s="28"/>
      <c r="O927" s="27"/>
      <c r="P927" s="27"/>
      <c r="Q927" s="33">
        <f t="shared" si="66"/>
        <v>0</v>
      </c>
      <c r="R927" s="34">
        <f t="shared" si="65"/>
        <v>72</v>
      </c>
      <c r="S927" s="23"/>
      <c r="T927" s="27"/>
      <c r="U927" s="29"/>
      <c r="V927" s="29"/>
      <c r="W927" s="27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</row>
    <row r="928" spans="1:185" s="30" customFormat="1" ht="15.75" hidden="1" customHeight="1" x14ac:dyDescent="0.2">
      <c r="A928" s="25" t="s">
        <v>1723</v>
      </c>
      <c r="B928" s="41" t="s">
        <v>3122</v>
      </c>
      <c r="C928" s="26" t="s">
        <v>105</v>
      </c>
      <c r="D928" s="24" t="s">
        <v>1791</v>
      </c>
      <c r="E928" s="24" t="s">
        <v>3216</v>
      </c>
      <c r="F928" s="31"/>
      <c r="G928" s="24" t="s">
        <v>3217</v>
      </c>
      <c r="H928" s="24" t="s">
        <v>1122</v>
      </c>
      <c r="I928" s="25">
        <v>5</v>
      </c>
      <c r="J928" s="24" t="s">
        <v>2085</v>
      </c>
      <c r="K928" s="24" t="s">
        <v>782</v>
      </c>
      <c r="L928" s="27">
        <v>999875692</v>
      </c>
      <c r="M928" s="28" t="s">
        <v>112</v>
      </c>
      <c r="N928" s="28"/>
      <c r="O928" s="27"/>
      <c r="P928" s="27"/>
      <c r="Q928" s="33">
        <f t="shared" si="66"/>
        <v>0</v>
      </c>
      <c r="R928" s="34">
        <f t="shared" si="65"/>
        <v>72</v>
      </c>
      <c r="S928" s="23"/>
      <c r="T928" s="27"/>
      <c r="U928" s="29"/>
      <c r="V928" s="29"/>
      <c r="W928" s="27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</row>
    <row r="929" spans="1:185" s="30" customFormat="1" ht="15.75" hidden="1" customHeight="1" x14ac:dyDescent="0.2">
      <c r="A929" s="25" t="s">
        <v>1723</v>
      </c>
      <c r="B929" s="41" t="s">
        <v>3122</v>
      </c>
      <c r="C929" s="26" t="s">
        <v>105</v>
      </c>
      <c r="D929" s="24" t="s">
        <v>491</v>
      </c>
      <c r="E929" s="24" t="s">
        <v>1833</v>
      </c>
      <c r="F929" s="31">
        <v>36946</v>
      </c>
      <c r="G929" s="24" t="s">
        <v>372</v>
      </c>
      <c r="H929" s="24" t="s">
        <v>116</v>
      </c>
      <c r="I929" s="25">
        <v>2</v>
      </c>
      <c r="J929" s="24" t="s">
        <v>737</v>
      </c>
      <c r="K929" s="24" t="s">
        <v>738</v>
      </c>
      <c r="L929" s="27">
        <v>999901662</v>
      </c>
      <c r="M929" s="28" t="s">
        <v>112</v>
      </c>
      <c r="N929" s="28"/>
      <c r="O929" s="27"/>
      <c r="P929" s="27"/>
      <c r="Q929" s="33">
        <f t="shared" si="66"/>
        <v>0</v>
      </c>
      <c r="R929" s="34">
        <f t="shared" si="65"/>
        <v>72</v>
      </c>
      <c r="S929" s="23"/>
      <c r="T929" s="27"/>
      <c r="U929" s="29"/>
      <c r="V929" s="29"/>
      <c r="W929" s="27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</row>
    <row r="930" spans="1:185" s="30" customFormat="1" ht="15.75" hidden="1" customHeight="1" x14ac:dyDescent="0.2">
      <c r="A930" s="25" t="s">
        <v>1723</v>
      </c>
      <c r="B930" s="41" t="s">
        <v>3122</v>
      </c>
      <c r="C930" s="26" t="s">
        <v>105</v>
      </c>
      <c r="D930" s="24" t="s">
        <v>1791</v>
      </c>
      <c r="E930" s="24" t="s">
        <v>3218</v>
      </c>
      <c r="F930" s="31"/>
      <c r="G930" s="24" t="s">
        <v>1618</v>
      </c>
      <c r="H930" s="24" t="s">
        <v>139</v>
      </c>
      <c r="I930" s="25">
        <v>8</v>
      </c>
      <c r="J930" s="24" t="s">
        <v>1280</v>
      </c>
      <c r="K930" s="24" t="s">
        <v>1281</v>
      </c>
      <c r="L930" s="27">
        <v>999856008</v>
      </c>
      <c r="M930" s="28" t="s">
        <v>112</v>
      </c>
      <c r="N930" s="28"/>
      <c r="O930" s="27"/>
      <c r="P930" s="27"/>
      <c r="Q930" s="33">
        <f t="shared" si="66"/>
        <v>0</v>
      </c>
      <c r="R930" s="34">
        <f t="shared" si="65"/>
        <v>72</v>
      </c>
      <c r="S930" s="23"/>
      <c r="T930" s="27"/>
      <c r="U930" s="29"/>
      <c r="V930" s="29"/>
      <c r="W930" s="27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</row>
    <row r="931" spans="1:185" s="30" customFormat="1" ht="15.75" hidden="1" customHeight="1" x14ac:dyDescent="0.2">
      <c r="A931" s="25" t="s">
        <v>1723</v>
      </c>
      <c r="B931" s="41" t="s">
        <v>3122</v>
      </c>
      <c r="C931" s="26" t="s">
        <v>105</v>
      </c>
      <c r="D931" s="24" t="s">
        <v>2210</v>
      </c>
      <c r="E931" s="24" t="s">
        <v>3219</v>
      </c>
      <c r="F931" s="31">
        <v>37322</v>
      </c>
      <c r="G931" s="24" t="s">
        <v>3220</v>
      </c>
      <c r="H931" s="24" t="s">
        <v>122</v>
      </c>
      <c r="I931" s="25">
        <v>4</v>
      </c>
      <c r="J931" s="24" t="s">
        <v>1730</v>
      </c>
      <c r="K931" s="24" t="s">
        <v>1731</v>
      </c>
      <c r="L931" s="27">
        <v>999860423</v>
      </c>
      <c r="M931" s="28" t="s">
        <v>112</v>
      </c>
      <c r="N931" s="28"/>
      <c r="O931" s="27"/>
      <c r="P931" s="27"/>
      <c r="Q931" s="33">
        <f t="shared" si="66"/>
        <v>0</v>
      </c>
      <c r="R931" s="34">
        <f t="shared" si="65"/>
        <v>72</v>
      </c>
      <c r="S931" s="23"/>
      <c r="T931" s="27"/>
      <c r="U931" s="29"/>
      <c r="V931" s="29"/>
      <c r="W931" s="27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</row>
    <row r="932" spans="1:185" s="30" customFormat="1" ht="15.75" hidden="1" customHeight="1" x14ac:dyDescent="0.2">
      <c r="A932" s="25" t="s">
        <v>1723</v>
      </c>
      <c r="B932" s="41" t="s">
        <v>3122</v>
      </c>
      <c r="C932" s="26" t="s">
        <v>105</v>
      </c>
      <c r="D932" s="24" t="s">
        <v>1682</v>
      </c>
      <c r="E932" s="24" t="s">
        <v>3221</v>
      </c>
      <c r="F932" s="31">
        <v>37434</v>
      </c>
      <c r="G932" s="24" t="s">
        <v>3222</v>
      </c>
      <c r="H932" s="24" t="s">
        <v>139</v>
      </c>
      <c r="I932" s="25">
        <v>8</v>
      </c>
      <c r="J932" s="24" t="s">
        <v>713</v>
      </c>
      <c r="K932" s="24" t="s">
        <v>3223</v>
      </c>
      <c r="L932" s="27">
        <v>999870694</v>
      </c>
      <c r="M932" s="28" t="s">
        <v>112</v>
      </c>
      <c r="N932" s="28"/>
      <c r="O932" s="27"/>
      <c r="P932" s="27"/>
      <c r="Q932" s="33">
        <f t="shared" si="66"/>
        <v>0</v>
      </c>
      <c r="R932" s="34">
        <f t="shared" si="65"/>
        <v>72</v>
      </c>
      <c r="S932" s="23"/>
      <c r="T932" s="27"/>
      <c r="U932" s="29"/>
      <c r="V932" s="29"/>
      <c r="W932" s="27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  <c r="FY932" s="29"/>
      <c r="FZ932" s="29"/>
      <c r="GA932" s="29"/>
      <c r="GB932" s="29"/>
      <c r="GC932" s="29"/>
    </row>
    <row r="933" spans="1:185" s="30" customFormat="1" ht="15.75" hidden="1" customHeight="1" x14ac:dyDescent="0.2">
      <c r="A933" s="25" t="s">
        <v>1723</v>
      </c>
      <c r="B933" s="41" t="s">
        <v>3122</v>
      </c>
      <c r="C933" s="26" t="s">
        <v>105</v>
      </c>
      <c r="D933" s="24" t="s">
        <v>3076</v>
      </c>
      <c r="E933" s="24" t="s">
        <v>1210</v>
      </c>
      <c r="F933" s="31"/>
      <c r="G933" s="24" t="s">
        <v>138</v>
      </c>
      <c r="H933" s="24" t="s">
        <v>139</v>
      </c>
      <c r="I933" s="25">
        <v>8</v>
      </c>
      <c r="J933" s="24" t="s">
        <v>188</v>
      </c>
      <c r="K933" s="24" t="s">
        <v>189</v>
      </c>
      <c r="L933" s="27">
        <v>999707153</v>
      </c>
      <c r="M933" s="28" t="s">
        <v>112</v>
      </c>
      <c r="N933" s="28"/>
      <c r="O933" s="27"/>
      <c r="P933" s="27"/>
      <c r="Q933" s="33">
        <f t="shared" si="66"/>
        <v>0</v>
      </c>
      <c r="R933" s="34">
        <f t="shared" si="65"/>
        <v>72</v>
      </c>
      <c r="S933" s="23"/>
      <c r="T933" s="27"/>
      <c r="U933" s="29"/>
      <c r="V933" s="29"/>
      <c r="W933" s="27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</row>
    <row r="934" spans="1:185" s="30" customFormat="1" ht="15.75" hidden="1" customHeight="1" x14ac:dyDescent="0.2">
      <c r="A934" s="25" t="s">
        <v>1723</v>
      </c>
      <c r="B934" s="41" t="s">
        <v>3122</v>
      </c>
      <c r="C934" s="26" t="s">
        <v>105</v>
      </c>
      <c r="D934" s="24" t="s">
        <v>2447</v>
      </c>
      <c r="E934" s="24" t="s">
        <v>3224</v>
      </c>
      <c r="F934" s="31"/>
      <c r="G934" s="24" t="s">
        <v>1155</v>
      </c>
      <c r="H934" s="24" t="s">
        <v>133</v>
      </c>
      <c r="I934" s="25">
        <v>1</v>
      </c>
      <c r="J934" s="24" t="s">
        <v>134</v>
      </c>
      <c r="K934" s="24" t="s">
        <v>3225</v>
      </c>
      <c r="L934" s="27">
        <v>999855540</v>
      </c>
      <c r="M934" s="28" t="s">
        <v>112</v>
      </c>
      <c r="N934" s="28"/>
      <c r="O934" s="27"/>
      <c r="P934" s="27"/>
      <c r="Q934" s="33">
        <f t="shared" si="66"/>
        <v>0</v>
      </c>
      <c r="R934" s="34">
        <f t="shared" si="65"/>
        <v>72</v>
      </c>
      <c r="S934" s="23"/>
      <c r="T934" s="27"/>
      <c r="U934" s="29"/>
      <c r="V934" s="29"/>
      <c r="W934" s="27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  <c r="EB934" s="29"/>
      <c r="EC934" s="29"/>
      <c r="ED934" s="29"/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</row>
    <row r="935" spans="1:185" s="30" customFormat="1" ht="15.75" hidden="1" customHeight="1" x14ac:dyDescent="0.2">
      <c r="A935" s="25" t="s">
        <v>1723</v>
      </c>
      <c r="B935" s="41" t="s">
        <v>3122</v>
      </c>
      <c r="C935" s="26" t="s">
        <v>105</v>
      </c>
      <c r="D935" s="24" t="s">
        <v>3226</v>
      </c>
      <c r="E935" s="24" t="s">
        <v>3227</v>
      </c>
      <c r="F935" s="31">
        <v>36966</v>
      </c>
      <c r="G935" s="24" t="s">
        <v>2411</v>
      </c>
      <c r="H935" s="24" t="s">
        <v>139</v>
      </c>
      <c r="I935" s="25">
        <v>8</v>
      </c>
      <c r="J935" s="24" t="s">
        <v>3228</v>
      </c>
      <c r="K935" s="24" t="s">
        <v>3229</v>
      </c>
      <c r="L935" s="27">
        <v>999901075</v>
      </c>
      <c r="M935" s="28" t="s">
        <v>112</v>
      </c>
      <c r="N935" s="28"/>
      <c r="O935" s="27"/>
      <c r="P935" s="27"/>
      <c r="Q935" s="33">
        <f t="shared" si="66"/>
        <v>0</v>
      </c>
      <c r="R935" s="34">
        <f t="shared" si="65"/>
        <v>72</v>
      </c>
      <c r="S935" s="23"/>
      <c r="T935" s="27"/>
      <c r="U935" s="29"/>
      <c r="V935" s="29"/>
      <c r="W935" s="27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</row>
    <row r="936" spans="1:185" s="30" customFormat="1" ht="15.75" hidden="1" customHeight="1" x14ac:dyDescent="0.2">
      <c r="A936" s="25" t="s">
        <v>1723</v>
      </c>
      <c r="B936" s="41" t="s">
        <v>3122</v>
      </c>
      <c r="C936" s="26" t="s">
        <v>105</v>
      </c>
      <c r="D936" s="24" t="s">
        <v>3230</v>
      </c>
      <c r="E936" s="24" t="s">
        <v>662</v>
      </c>
      <c r="F936" s="31">
        <v>37491</v>
      </c>
      <c r="G936" s="24" t="s">
        <v>1580</v>
      </c>
      <c r="H936" s="24" t="s">
        <v>122</v>
      </c>
      <c r="I936" s="25">
        <v>4</v>
      </c>
      <c r="J936" s="24" t="s">
        <v>885</v>
      </c>
      <c r="K936" s="24" t="s">
        <v>1581</v>
      </c>
      <c r="L936" s="27">
        <v>999874842</v>
      </c>
      <c r="M936" s="28" t="s">
        <v>112</v>
      </c>
      <c r="N936" s="28"/>
      <c r="O936" s="27"/>
      <c r="P936" s="27"/>
      <c r="Q936" s="33">
        <f t="shared" si="66"/>
        <v>0</v>
      </c>
      <c r="R936" s="34">
        <f t="shared" si="65"/>
        <v>72</v>
      </c>
      <c r="S936" s="23"/>
      <c r="T936" s="27"/>
      <c r="U936" s="29"/>
      <c r="V936" s="29"/>
      <c r="W936" s="27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</row>
    <row r="937" spans="1:185" s="30" customFormat="1" ht="15.75" hidden="1" customHeight="1" x14ac:dyDescent="0.2">
      <c r="A937" s="25" t="s">
        <v>1723</v>
      </c>
      <c r="B937" s="41" t="s">
        <v>3122</v>
      </c>
      <c r="C937" s="26" t="s">
        <v>105</v>
      </c>
      <c r="D937" s="24" t="s">
        <v>3231</v>
      </c>
      <c r="E937" s="24" t="s">
        <v>667</v>
      </c>
      <c r="F937" s="31">
        <v>37222</v>
      </c>
      <c r="G937" s="24" t="s">
        <v>3232</v>
      </c>
      <c r="H937" s="24" t="s">
        <v>322</v>
      </c>
      <c r="I937" s="25">
        <v>5</v>
      </c>
      <c r="J937" s="24" t="s">
        <v>2391</v>
      </c>
      <c r="K937" s="24" t="s">
        <v>2589</v>
      </c>
      <c r="L937" s="27">
        <v>999902934</v>
      </c>
      <c r="M937" s="28" t="s">
        <v>112</v>
      </c>
      <c r="N937" s="28"/>
      <c r="O937" s="27"/>
      <c r="P937" s="27"/>
      <c r="Q937" s="33">
        <f t="shared" si="66"/>
        <v>0</v>
      </c>
      <c r="R937" s="34">
        <f t="shared" si="65"/>
        <v>72</v>
      </c>
      <c r="S937" s="23"/>
      <c r="T937" s="27"/>
      <c r="U937" s="29"/>
      <c r="V937" s="29"/>
      <c r="W937" s="27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</row>
    <row r="938" spans="1:185" s="30" customFormat="1" ht="15.75" hidden="1" customHeight="1" x14ac:dyDescent="0.2">
      <c r="A938" s="25" t="s">
        <v>1723</v>
      </c>
      <c r="B938" s="41" t="s">
        <v>3122</v>
      </c>
      <c r="C938" s="26" t="s">
        <v>105</v>
      </c>
      <c r="D938" s="24" t="s">
        <v>2140</v>
      </c>
      <c r="E938" s="24" t="s">
        <v>984</v>
      </c>
      <c r="F938" s="31">
        <v>37483</v>
      </c>
      <c r="G938" s="24" t="s">
        <v>985</v>
      </c>
      <c r="H938" s="24" t="s">
        <v>351</v>
      </c>
      <c r="I938" s="25">
        <v>2</v>
      </c>
      <c r="J938" s="24" t="s">
        <v>618</v>
      </c>
      <c r="K938" s="24" t="s">
        <v>619</v>
      </c>
      <c r="L938" s="27">
        <v>999862246</v>
      </c>
      <c r="M938" s="28" t="s">
        <v>112</v>
      </c>
      <c r="N938" s="28"/>
      <c r="O938" s="27"/>
      <c r="P938" s="27"/>
      <c r="Q938" s="33">
        <f t="shared" si="66"/>
        <v>0</v>
      </c>
      <c r="R938" s="34">
        <f t="shared" si="65"/>
        <v>72</v>
      </c>
      <c r="S938" s="23"/>
      <c r="T938" s="27"/>
      <c r="U938" s="29"/>
      <c r="V938" s="29"/>
      <c r="W938" s="27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  <c r="DK938" s="29"/>
      <c r="DL938" s="29"/>
      <c r="DM938" s="29"/>
      <c r="DN938" s="29"/>
      <c r="DO938" s="29"/>
      <c r="DP938" s="29"/>
      <c r="DQ938" s="29"/>
      <c r="DR938" s="29"/>
      <c r="DS938" s="29"/>
      <c r="DT938" s="29"/>
      <c r="DU938" s="29"/>
      <c r="DV938" s="29"/>
      <c r="DW938" s="29"/>
      <c r="DX938" s="29"/>
      <c r="DY938" s="29"/>
      <c r="DZ938" s="29"/>
      <c r="EA938" s="29"/>
      <c r="EB938" s="29"/>
      <c r="EC938" s="29"/>
      <c r="ED938" s="29"/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  <c r="FY938" s="29"/>
      <c r="FZ938" s="29"/>
      <c r="GA938" s="29"/>
      <c r="GB938" s="29"/>
      <c r="GC938" s="29"/>
    </row>
    <row r="939" spans="1:185" s="30" customFormat="1" ht="15.75" hidden="1" customHeight="1" x14ac:dyDescent="0.2">
      <c r="A939" s="25" t="s">
        <v>1723</v>
      </c>
      <c r="B939" s="41" t="s">
        <v>3122</v>
      </c>
      <c r="C939" s="26" t="s">
        <v>105</v>
      </c>
      <c r="D939" s="24" t="s">
        <v>1903</v>
      </c>
      <c r="E939" s="24" t="s">
        <v>3236</v>
      </c>
      <c r="F939" s="31"/>
      <c r="G939" s="24" t="s">
        <v>1989</v>
      </c>
      <c r="H939" s="24" t="s">
        <v>156</v>
      </c>
      <c r="I939" s="25">
        <v>6</v>
      </c>
      <c r="J939" s="24" t="s">
        <v>3237</v>
      </c>
      <c r="K939" s="24" t="s">
        <v>3238</v>
      </c>
      <c r="L939" s="27">
        <v>999797218</v>
      </c>
      <c r="M939" s="28" t="s">
        <v>112</v>
      </c>
      <c r="N939" s="28"/>
      <c r="O939" s="27"/>
      <c r="P939" s="27"/>
      <c r="Q939" s="33">
        <f t="shared" si="66"/>
        <v>0</v>
      </c>
      <c r="R939" s="34">
        <f t="shared" si="65"/>
        <v>72</v>
      </c>
      <c r="S939" s="23"/>
      <c r="T939" s="27"/>
      <c r="U939" s="29"/>
      <c r="V939" s="29"/>
      <c r="W939" s="27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</row>
    <row r="940" spans="1:185" s="30" customFormat="1" ht="15.75" hidden="1" customHeight="1" x14ac:dyDescent="0.2">
      <c r="A940" s="25" t="s">
        <v>1723</v>
      </c>
      <c r="B940" s="41" t="s">
        <v>3122</v>
      </c>
      <c r="C940" s="26" t="s">
        <v>105</v>
      </c>
      <c r="D940" s="24" t="s">
        <v>2274</v>
      </c>
      <c r="E940" s="24" t="s">
        <v>3239</v>
      </c>
      <c r="F940" s="31"/>
      <c r="G940" s="24" t="s">
        <v>3240</v>
      </c>
      <c r="H940" s="24" t="s">
        <v>116</v>
      </c>
      <c r="I940" s="25">
        <v>2</v>
      </c>
      <c r="J940" s="24" t="s">
        <v>3241</v>
      </c>
      <c r="K940" s="24" t="s">
        <v>3242</v>
      </c>
      <c r="L940" s="27">
        <v>999793387</v>
      </c>
      <c r="M940" s="28" t="s">
        <v>112</v>
      </c>
      <c r="N940" s="28"/>
      <c r="O940" s="27"/>
      <c r="P940" s="27"/>
      <c r="Q940" s="33">
        <f t="shared" si="66"/>
        <v>0</v>
      </c>
      <c r="R940" s="34">
        <f t="shared" si="65"/>
        <v>72</v>
      </c>
      <c r="S940" s="23"/>
      <c r="T940" s="27"/>
      <c r="U940" s="29"/>
      <c r="V940" s="29"/>
      <c r="W940" s="27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</row>
    <row r="941" spans="1:185" s="30" customFormat="1" ht="15.75" hidden="1" customHeight="1" x14ac:dyDescent="0.2">
      <c r="A941" s="25" t="s">
        <v>1723</v>
      </c>
      <c r="B941" s="41" t="s">
        <v>3122</v>
      </c>
      <c r="C941" s="26" t="s">
        <v>105</v>
      </c>
      <c r="D941" s="24" t="s">
        <v>3243</v>
      </c>
      <c r="E941" s="24" t="s">
        <v>2880</v>
      </c>
      <c r="F941" s="31"/>
      <c r="G941" s="24" t="s">
        <v>3244</v>
      </c>
      <c r="H941" s="24" t="s">
        <v>316</v>
      </c>
      <c r="I941" s="25">
        <v>7</v>
      </c>
      <c r="J941" s="24" t="s">
        <v>2295</v>
      </c>
      <c r="K941" s="24"/>
      <c r="L941" s="27">
        <v>999893993</v>
      </c>
      <c r="M941" s="28" t="s">
        <v>112</v>
      </c>
      <c r="N941" s="28"/>
      <c r="O941" s="27"/>
      <c r="P941" s="27"/>
      <c r="Q941" s="33">
        <f t="shared" si="66"/>
        <v>0</v>
      </c>
      <c r="R941" s="34">
        <f t="shared" si="65"/>
        <v>72</v>
      </c>
      <c r="S941" s="23"/>
      <c r="T941" s="27"/>
      <c r="U941" s="29"/>
      <c r="V941" s="29"/>
      <c r="W941" s="27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</row>
    <row r="942" spans="1:185" s="30" customFormat="1" ht="15.75" hidden="1" customHeight="1" x14ac:dyDescent="0.2">
      <c r="A942" s="25" t="s">
        <v>1723</v>
      </c>
      <c r="B942" s="41" t="s">
        <v>3122</v>
      </c>
      <c r="C942" s="26" t="s">
        <v>105</v>
      </c>
      <c r="D942" s="24" t="s">
        <v>1778</v>
      </c>
      <c r="E942" s="24" t="s">
        <v>2999</v>
      </c>
      <c r="F942" s="31"/>
      <c r="G942" s="24" t="s">
        <v>3000</v>
      </c>
      <c r="H942" s="24" t="s">
        <v>258</v>
      </c>
      <c r="I942" s="25">
        <v>5</v>
      </c>
      <c r="J942" s="24" t="s">
        <v>363</v>
      </c>
      <c r="K942" s="24" t="s">
        <v>1131</v>
      </c>
      <c r="L942" s="27">
        <v>999851077</v>
      </c>
      <c r="M942" s="28" t="s">
        <v>112</v>
      </c>
      <c r="N942" s="28"/>
      <c r="O942" s="27"/>
      <c r="P942" s="27"/>
      <c r="Q942" s="33">
        <f t="shared" si="66"/>
        <v>0</v>
      </c>
      <c r="R942" s="34">
        <f t="shared" si="65"/>
        <v>72</v>
      </c>
      <c r="S942" s="23"/>
      <c r="T942" s="27"/>
      <c r="U942" s="29"/>
      <c r="V942" s="29"/>
      <c r="W942" s="27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  <c r="CR942" s="29"/>
      <c r="CS942" s="29"/>
      <c r="CT942" s="29"/>
      <c r="CU942" s="29"/>
      <c r="CV942" s="29"/>
      <c r="CW942" s="29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9"/>
      <c r="DK942" s="29"/>
      <c r="DL942" s="29"/>
      <c r="DM942" s="29"/>
      <c r="DN942" s="29"/>
      <c r="DO942" s="29"/>
      <c r="DP942" s="29"/>
      <c r="DQ942" s="29"/>
      <c r="DR942" s="29"/>
      <c r="DS942" s="29"/>
      <c r="DT942" s="29"/>
      <c r="DU942" s="29"/>
      <c r="DV942" s="29"/>
      <c r="DW942" s="29"/>
      <c r="DX942" s="29"/>
      <c r="DY942" s="29"/>
      <c r="DZ942" s="29"/>
      <c r="EA942" s="29"/>
      <c r="EB942" s="29"/>
      <c r="EC942" s="29"/>
      <c r="ED942" s="29"/>
      <c r="EE942" s="29"/>
      <c r="EF942" s="29"/>
      <c r="EG942" s="29"/>
      <c r="EH942" s="29"/>
      <c r="EI942" s="29"/>
      <c r="EJ942" s="29"/>
      <c r="EK942" s="29"/>
      <c r="EL942" s="29"/>
      <c r="EM942" s="29"/>
      <c r="EN942" s="29"/>
      <c r="EO942" s="29"/>
      <c r="EP942" s="29"/>
      <c r="EQ942" s="29"/>
      <c r="ER942" s="29"/>
      <c r="ES942" s="29"/>
      <c r="ET942" s="29"/>
      <c r="EU942" s="29"/>
      <c r="EV942" s="29"/>
      <c r="EW942" s="29"/>
      <c r="EX942" s="29"/>
      <c r="EY942" s="29"/>
      <c r="EZ942" s="29"/>
      <c r="FA942" s="29"/>
      <c r="FB942" s="29"/>
      <c r="FC942" s="29"/>
      <c r="FD942" s="29"/>
      <c r="FE942" s="29"/>
      <c r="FF942" s="29"/>
      <c r="FG942" s="29"/>
      <c r="FH942" s="29"/>
      <c r="FI942" s="29"/>
      <c r="FJ942" s="29"/>
      <c r="FK942" s="29"/>
      <c r="FL942" s="29"/>
      <c r="FM942" s="29"/>
      <c r="FN942" s="29"/>
      <c r="FO942" s="29"/>
      <c r="FP942" s="29"/>
      <c r="FQ942" s="29"/>
      <c r="FR942" s="29"/>
      <c r="FS942" s="29"/>
      <c r="FT942" s="29"/>
      <c r="FU942" s="29"/>
      <c r="FV942" s="29"/>
      <c r="FW942" s="29"/>
      <c r="FX942" s="29"/>
      <c r="FY942" s="29"/>
      <c r="FZ942" s="29"/>
      <c r="GA942" s="29"/>
      <c r="GB942" s="29"/>
      <c r="GC942" s="29"/>
    </row>
    <row r="943" spans="1:185" s="30" customFormat="1" ht="15.75" hidden="1" customHeight="1" x14ac:dyDescent="0.2">
      <c r="A943" s="25" t="s">
        <v>1723</v>
      </c>
      <c r="B943" s="41" t="s">
        <v>3122</v>
      </c>
      <c r="C943" s="26" t="s">
        <v>105</v>
      </c>
      <c r="D943" s="24" t="s">
        <v>1829</v>
      </c>
      <c r="E943" s="24" t="s">
        <v>3245</v>
      </c>
      <c r="F943" s="31"/>
      <c r="G943" s="24" t="s">
        <v>3246</v>
      </c>
      <c r="H943" s="24" t="s">
        <v>177</v>
      </c>
      <c r="I943" s="25">
        <v>3</v>
      </c>
      <c r="J943" s="24" t="s">
        <v>440</v>
      </c>
      <c r="K943" s="24" t="s">
        <v>441</v>
      </c>
      <c r="L943" s="27">
        <v>999779356</v>
      </c>
      <c r="M943" s="28" t="s">
        <v>112</v>
      </c>
      <c r="N943" s="28"/>
      <c r="O943" s="27"/>
      <c r="P943" s="27"/>
      <c r="Q943" s="33">
        <f t="shared" si="66"/>
        <v>0</v>
      </c>
      <c r="R943" s="34">
        <f t="shared" si="65"/>
        <v>72</v>
      </c>
      <c r="S943" s="23"/>
      <c r="T943" s="27"/>
      <c r="U943" s="29"/>
      <c r="V943" s="29"/>
      <c r="W943" s="27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  <c r="EB943" s="29"/>
      <c r="EC943" s="29"/>
      <c r="ED943" s="29"/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</row>
    <row r="944" spans="1:185" s="30" customFormat="1" ht="15.75" hidden="1" customHeight="1" x14ac:dyDescent="0.2">
      <c r="A944" s="25" t="s">
        <v>1723</v>
      </c>
      <c r="B944" s="41" t="s">
        <v>3122</v>
      </c>
      <c r="C944" s="26" t="s">
        <v>105</v>
      </c>
      <c r="D944" s="24" t="s">
        <v>1776</v>
      </c>
      <c r="E944" s="24" t="s">
        <v>3247</v>
      </c>
      <c r="F944" s="31">
        <v>37259</v>
      </c>
      <c r="G944" s="24" t="s">
        <v>429</v>
      </c>
      <c r="H944" s="24" t="s">
        <v>1122</v>
      </c>
      <c r="I944" s="25">
        <v>5</v>
      </c>
      <c r="J944" s="24" t="s">
        <v>3248</v>
      </c>
      <c r="K944" s="24" t="s">
        <v>3249</v>
      </c>
      <c r="L944" s="27">
        <v>999854572</v>
      </c>
      <c r="M944" s="28" t="s">
        <v>112</v>
      </c>
      <c r="N944" s="28"/>
      <c r="O944" s="27"/>
      <c r="P944" s="27"/>
      <c r="Q944" s="33">
        <f t="shared" si="66"/>
        <v>0</v>
      </c>
      <c r="R944" s="34">
        <f t="shared" si="65"/>
        <v>72</v>
      </c>
      <c r="S944" s="23"/>
      <c r="T944" s="27"/>
      <c r="U944" s="29"/>
      <c r="V944" s="29"/>
      <c r="W944" s="27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9"/>
      <c r="DK944" s="29"/>
      <c r="DL944" s="29"/>
      <c r="DM944" s="29"/>
      <c r="DN944" s="29"/>
      <c r="DO944" s="29"/>
      <c r="DP944" s="29"/>
      <c r="DQ944" s="29"/>
      <c r="DR944" s="29"/>
      <c r="DS944" s="29"/>
      <c r="DT944" s="29"/>
      <c r="DU944" s="29"/>
      <c r="DV944" s="29"/>
      <c r="DW944" s="29"/>
      <c r="DX944" s="29"/>
      <c r="DY944" s="29"/>
      <c r="DZ944" s="29"/>
      <c r="EA944" s="29"/>
      <c r="EB944" s="29"/>
      <c r="EC944" s="29"/>
      <c r="ED944" s="29"/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</row>
    <row r="945" spans="1:185" s="30" customFormat="1" ht="15.75" hidden="1" customHeight="1" x14ac:dyDescent="0.2">
      <c r="A945" s="25" t="s">
        <v>1723</v>
      </c>
      <c r="B945" s="41" t="s">
        <v>3122</v>
      </c>
      <c r="C945" s="26" t="s">
        <v>105</v>
      </c>
      <c r="D945" s="24" t="s">
        <v>3250</v>
      </c>
      <c r="E945" s="24" t="s">
        <v>3251</v>
      </c>
      <c r="F945" s="31"/>
      <c r="G945" s="24" t="s">
        <v>3252</v>
      </c>
      <c r="H945" s="24" t="s">
        <v>426</v>
      </c>
      <c r="I945" s="25">
        <v>7</v>
      </c>
      <c r="J945" s="24" t="s">
        <v>1603</v>
      </c>
      <c r="K945" s="24" t="s">
        <v>1604</v>
      </c>
      <c r="L945" s="27">
        <v>999902909</v>
      </c>
      <c r="M945" s="28" t="s">
        <v>112</v>
      </c>
      <c r="N945" s="28"/>
      <c r="O945" s="27"/>
      <c r="P945" s="27"/>
      <c r="Q945" s="33">
        <f t="shared" si="66"/>
        <v>0</v>
      </c>
      <c r="R945" s="34">
        <f t="shared" si="65"/>
        <v>72</v>
      </c>
      <c r="S945" s="23"/>
      <c r="T945" s="27"/>
      <c r="U945" s="29"/>
      <c r="V945" s="29"/>
      <c r="W945" s="27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</row>
    <row r="946" spans="1:185" s="30" customFormat="1" ht="15.75" hidden="1" customHeight="1" x14ac:dyDescent="0.2">
      <c r="A946" s="25" t="s">
        <v>1723</v>
      </c>
      <c r="B946" s="41" t="s">
        <v>3122</v>
      </c>
      <c r="C946" s="26" t="s">
        <v>105</v>
      </c>
      <c r="D946" s="24" t="s">
        <v>1808</v>
      </c>
      <c r="E946" s="24" t="s">
        <v>3253</v>
      </c>
      <c r="F946" s="31"/>
      <c r="G946" s="24" t="s">
        <v>3254</v>
      </c>
      <c r="H946" s="24" t="s">
        <v>116</v>
      </c>
      <c r="I946" s="25">
        <v>2</v>
      </c>
      <c r="J946" s="24" t="s">
        <v>3255</v>
      </c>
      <c r="K946" s="24" t="s">
        <v>3256</v>
      </c>
      <c r="L946" s="27">
        <v>999701278</v>
      </c>
      <c r="M946" s="28" t="s">
        <v>112</v>
      </c>
      <c r="N946" s="28"/>
      <c r="O946" s="27"/>
      <c r="P946" s="27"/>
      <c r="Q946" s="33">
        <f t="shared" si="66"/>
        <v>0</v>
      </c>
      <c r="R946" s="34">
        <f t="shared" si="65"/>
        <v>72</v>
      </c>
      <c r="S946" s="23"/>
      <c r="T946" s="27"/>
      <c r="U946" s="29"/>
      <c r="V946" s="29"/>
      <c r="W946" s="27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29"/>
      <c r="CB946" s="29"/>
      <c r="CC946" s="29"/>
      <c r="CD946" s="29"/>
      <c r="CE946" s="29"/>
      <c r="CF946" s="29"/>
      <c r="CG946" s="29"/>
      <c r="CH946" s="29"/>
      <c r="CI946" s="29"/>
      <c r="CJ946" s="29"/>
      <c r="CK946" s="29"/>
      <c r="CL946" s="29"/>
      <c r="CM946" s="29"/>
      <c r="CN946" s="29"/>
      <c r="CO946" s="29"/>
      <c r="CP946" s="29"/>
      <c r="CQ946" s="29"/>
      <c r="CR946" s="29"/>
      <c r="CS946" s="29"/>
      <c r="CT946" s="29"/>
      <c r="CU946" s="29"/>
      <c r="CV946" s="29"/>
      <c r="CW946" s="29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9"/>
      <c r="DK946" s="29"/>
      <c r="DL946" s="29"/>
      <c r="DM946" s="29"/>
      <c r="DN946" s="29"/>
      <c r="DO946" s="29"/>
      <c r="DP946" s="29"/>
      <c r="DQ946" s="29"/>
      <c r="DR946" s="29"/>
      <c r="DS946" s="29"/>
      <c r="DT946" s="29"/>
      <c r="DU946" s="29"/>
      <c r="DV946" s="29"/>
      <c r="DW946" s="29"/>
      <c r="DX946" s="29"/>
      <c r="DY946" s="29"/>
      <c r="DZ946" s="29"/>
      <c r="EA946" s="29"/>
      <c r="EB946" s="29"/>
      <c r="EC946" s="29"/>
      <c r="ED946" s="29"/>
      <c r="EE946" s="29"/>
      <c r="EF946" s="29"/>
      <c r="EG946" s="29"/>
      <c r="EH946" s="29"/>
      <c r="EI946" s="29"/>
      <c r="EJ946" s="29"/>
      <c r="EK946" s="29"/>
      <c r="EL946" s="29"/>
      <c r="EM946" s="29"/>
      <c r="EN946" s="29"/>
      <c r="EO946" s="29"/>
      <c r="EP946" s="29"/>
      <c r="EQ946" s="29"/>
      <c r="ER946" s="29"/>
      <c r="ES946" s="29"/>
      <c r="ET946" s="29"/>
      <c r="EU946" s="29"/>
      <c r="EV946" s="29"/>
      <c r="EW946" s="29"/>
      <c r="EX946" s="29"/>
      <c r="EY946" s="29"/>
      <c r="EZ946" s="29"/>
      <c r="FA946" s="29"/>
      <c r="FB946" s="29"/>
      <c r="FC946" s="29"/>
      <c r="FD946" s="29"/>
      <c r="FE946" s="29"/>
      <c r="FF946" s="29"/>
      <c r="FG946" s="29"/>
      <c r="FH946" s="29"/>
      <c r="FI946" s="29"/>
      <c r="FJ946" s="29"/>
      <c r="FK946" s="29"/>
      <c r="FL946" s="29"/>
      <c r="FM946" s="29"/>
      <c r="FN946" s="29"/>
      <c r="FO946" s="29"/>
      <c r="FP946" s="29"/>
      <c r="FQ946" s="29"/>
      <c r="FR946" s="29"/>
      <c r="FS946" s="29"/>
      <c r="FT946" s="29"/>
      <c r="FU946" s="29"/>
      <c r="FV946" s="29"/>
      <c r="FW946" s="29"/>
      <c r="FX946" s="29"/>
      <c r="FY946" s="29"/>
      <c r="FZ946" s="29"/>
      <c r="GA946" s="29"/>
      <c r="GB946" s="29"/>
      <c r="GC946" s="29"/>
    </row>
    <row r="947" spans="1:185" s="30" customFormat="1" ht="15.75" hidden="1" customHeight="1" x14ac:dyDescent="0.2">
      <c r="A947" s="25" t="s">
        <v>1723</v>
      </c>
      <c r="B947" s="41" t="s">
        <v>3122</v>
      </c>
      <c r="C947" s="26" t="s">
        <v>105</v>
      </c>
      <c r="D947" s="24" t="s">
        <v>3257</v>
      </c>
      <c r="E947" s="24" t="s">
        <v>1005</v>
      </c>
      <c r="F947" s="31"/>
      <c r="G947" s="24" t="s">
        <v>871</v>
      </c>
      <c r="H947" s="24" t="s">
        <v>606</v>
      </c>
      <c r="I947" s="25">
        <v>7</v>
      </c>
      <c r="J947" s="24" t="s">
        <v>1300</v>
      </c>
      <c r="K947" s="24" t="s">
        <v>1888</v>
      </c>
      <c r="L947" s="27">
        <v>999033974</v>
      </c>
      <c r="M947" s="28" t="s">
        <v>112</v>
      </c>
      <c r="N947" s="28"/>
      <c r="O947" s="27"/>
      <c r="P947" s="27"/>
      <c r="Q947" s="33">
        <f t="shared" si="66"/>
        <v>0</v>
      </c>
      <c r="R947" s="34">
        <f t="shared" si="65"/>
        <v>72</v>
      </c>
      <c r="S947" s="23"/>
      <c r="T947" s="27"/>
      <c r="U947" s="29"/>
      <c r="V947" s="29"/>
      <c r="W947" s="27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9"/>
      <c r="DK947" s="29"/>
      <c r="DL947" s="29"/>
      <c r="DM947" s="29"/>
      <c r="DN947" s="29"/>
      <c r="DO947" s="29"/>
      <c r="DP947" s="29"/>
      <c r="DQ947" s="29"/>
      <c r="DR947" s="29"/>
      <c r="DS947" s="29"/>
      <c r="DT947" s="29"/>
      <c r="DU947" s="29"/>
      <c r="DV947" s="29"/>
      <c r="DW947" s="29"/>
      <c r="DX947" s="29"/>
      <c r="DY947" s="29"/>
      <c r="DZ947" s="29"/>
      <c r="EA947" s="29"/>
      <c r="EB947" s="29"/>
      <c r="EC947" s="29"/>
      <c r="ED947" s="29"/>
      <c r="EE947" s="29"/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  <c r="FY947" s="29"/>
      <c r="FZ947" s="29"/>
      <c r="GA947" s="29"/>
      <c r="GB947" s="29"/>
      <c r="GC947" s="29"/>
    </row>
    <row r="948" spans="1:185" s="30" customFormat="1" ht="15.75" hidden="1" customHeight="1" x14ac:dyDescent="0.2">
      <c r="A948" s="25" t="s">
        <v>1723</v>
      </c>
      <c r="B948" s="41" t="s">
        <v>3122</v>
      </c>
      <c r="C948" s="26" t="s">
        <v>105</v>
      </c>
      <c r="D948" s="24" t="s">
        <v>2910</v>
      </c>
      <c r="E948" s="24" t="s">
        <v>1052</v>
      </c>
      <c r="F948" s="31"/>
      <c r="G948" s="24" t="s">
        <v>2911</v>
      </c>
      <c r="H948" s="24" t="s">
        <v>280</v>
      </c>
      <c r="I948" s="25">
        <v>6</v>
      </c>
      <c r="J948" s="24" t="s">
        <v>959</v>
      </c>
      <c r="K948" s="24" t="s">
        <v>960</v>
      </c>
      <c r="L948" s="27">
        <v>999879773</v>
      </c>
      <c r="M948" s="28" t="s">
        <v>112</v>
      </c>
      <c r="N948" s="28"/>
      <c r="O948" s="27"/>
      <c r="P948" s="27"/>
      <c r="Q948" s="33">
        <f t="shared" si="66"/>
        <v>0</v>
      </c>
      <c r="R948" s="34">
        <f t="shared" ref="R948:R979" si="67">RANK(Q948,$Q$852:$Q$992)</f>
        <v>72</v>
      </c>
      <c r="S948" s="23"/>
      <c r="T948" s="27"/>
      <c r="U948" s="29"/>
      <c r="V948" s="29"/>
      <c r="W948" s="27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  <c r="CR948" s="29"/>
      <c r="CS948" s="29"/>
      <c r="CT948" s="29"/>
      <c r="CU948" s="29"/>
      <c r="CV948" s="29"/>
      <c r="CW948" s="29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9"/>
      <c r="DK948" s="29"/>
      <c r="DL948" s="29"/>
      <c r="DM948" s="29"/>
      <c r="DN948" s="29"/>
      <c r="DO948" s="29"/>
      <c r="DP948" s="29"/>
      <c r="DQ948" s="29"/>
      <c r="DR948" s="29"/>
      <c r="DS948" s="29"/>
      <c r="DT948" s="29"/>
      <c r="DU948" s="29"/>
      <c r="DV948" s="29"/>
      <c r="DW948" s="29"/>
      <c r="DX948" s="29"/>
      <c r="DY948" s="29"/>
      <c r="DZ948" s="29"/>
      <c r="EA948" s="29"/>
      <c r="EB948" s="29"/>
      <c r="EC948" s="29"/>
      <c r="ED948" s="29"/>
      <c r="EE948" s="29"/>
      <c r="EF948" s="29"/>
      <c r="EG948" s="29"/>
      <c r="EH948" s="29"/>
      <c r="EI948" s="29"/>
      <c r="EJ948" s="29"/>
      <c r="EK948" s="29"/>
      <c r="EL948" s="29"/>
      <c r="EM948" s="29"/>
      <c r="EN948" s="29"/>
      <c r="EO948" s="29"/>
      <c r="EP948" s="29"/>
      <c r="EQ948" s="29"/>
      <c r="ER948" s="29"/>
      <c r="ES948" s="29"/>
      <c r="ET948" s="29"/>
      <c r="EU948" s="29"/>
      <c r="EV948" s="29"/>
      <c r="EW948" s="29"/>
      <c r="EX948" s="29"/>
      <c r="EY948" s="29"/>
      <c r="EZ948" s="29"/>
      <c r="FA948" s="29"/>
      <c r="FB948" s="29"/>
      <c r="FC948" s="29"/>
      <c r="FD948" s="29"/>
      <c r="FE948" s="29"/>
      <c r="FF948" s="29"/>
      <c r="FG948" s="29"/>
      <c r="FH948" s="29"/>
      <c r="FI948" s="29"/>
      <c r="FJ948" s="29"/>
      <c r="FK948" s="29"/>
      <c r="FL948" s="29"/>
      <c r="FM948" s="29"/>
      <c r="FN948" s="29"/>
      <c r="FO948" s="29"/>
      <c r="FP948" s="29"/>
      <c r="FQ948" s="29"/>
      <c r="FR948" s="29"/>
      <c r="FS948" s="29"/>
      <c r="FT948" s="29"/>
      <c r="FU948" s="29"/>
      <c r="FV948" s="29"/>
      <c r="FW948" s="29"/>
      <c r="FX948" s="29"/>
      <c r="FY948" s="29"/>
      <c r="FZ948" s="29"/>
      <c r="GA948" s="29"/>
      <c r="GB948" s="29"/>
      <c r="GC948" s="29"/>
    </row>
    <row r="949" spans="1:185" s="30" customFormat="1" ht="15.75" hidden="1" customHeight="1" x14ac:dyDescent="0.2">
      <c r="A949" s="25" t="s">
        <v>1723</v>
      </c>
      <c r="B949" s="41" t="s">
        <v>3122</v>
      </c>
      <c r="C949" s="26" t="s">
        <v>105</v>
      </c>
      <c r="D949" s="24" t="s">
        <v>2431</v>
      </c>
      <c r="E949" s="24" t="s">
        <v>3258</v>
      </c>
      <c r="F949" s="31"/>
      <c r="G949" s="24" t="s">
        <v>3259</v>
      </c>
      <c r="H949" s="24" t="s">
        <v>109</v>
      </c>
      <c r="I949" s="25">
        <v>6</v>
      </c>
      <c r="J949" s="24" t="s">
        <v>3260</v>
      </c>
      <c r="K949" s="24" t="s">
        <v>3261</v>
      </c>
      <c r="L949" s="27">
        <v>999793732</v>
      </c>
      <c r="M949" s="28" t="s">
        <v>112</v>
      </c>
      <c r="N949" s="28"/>
      <c r="O949" s="27"/>
      <c r="P949" s="27"/>
      <c r="Q949" s="33">
        <f t="shared" si="66"/>
        <v>0</v>
      </c>
      <c r="R949" s="34">
        <f t="shared" si="67"/>
        <v>72</v>
      </c>
      <c r="S949" s="23"/>
      <c r="T949" s="27"/>
      <c r="U949" s="29"/>
      <c r="V949" s="29"/>
      <c r="W949" s="27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9"/>
      <c r="DK949" s="29"/>
      <c r="DL949" s="29"/>
      <c r="DM949" s="29"/>
      <c r="DN949" s="29"/>
      <c r="DO949" s="29"/>
      <c r="DP949" s="29"/>
      <c r="DQ949" s="29"/>
      <c r="DR949" s="29"/>
      <c r="DS949" s="29"/>
      <c r="DT949" s="29"/>
      <c r="DU949" s="29"/>
      <c r="DV949" s="29"/>
      <c r="DW949" s="29"/>
      <c r="DX949" s="29"/>
      <c r="DY949" s="29"/>
      <c r="DZ949" s="29"/>
      <c r="EA949" s="29"/>
      <c r="EB949" s="29"/>
      <c r="EC949" s="29"/>
      <c r="ED949" s="29"/>
      <c r="EE949" s="29"/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  <c r="FY949" s="29"/>
      <c r="FZ949" s="29"/>
      <c r="GA949" s="29"/>
      <c r="GB949" s="29"/>
      <c r="GC949" s="29"/>
    </row>
    <row r="950" spans="1:185" s="30" customFormat="1" ht="15.75" hidden="1" customHeight="1" x14ac:dyDescent="0.2">
      <c r="A950" s="25" t="s">
        <v>1723</v>
      </c>
      <c r="B950" s="41" t="s">
        <v>3122</v>
      </c>
      <c r="C950" s="26" t="s">
        <v>105</v>
      </c>
      <c r="D950" s="24" t="s">
        <v>2899</v>
      </c>
      <c r="E950" s="24" t="s">
        <v>3021</v>
      </c>
      <c r="F950" s="31"/>
      <c r="G950" s="24" t="s">
        <v>345</v>
      </c>
      <c r="H950" s="24" t="s">
        <v>291</v>
      </c>
      <c r="I950" s="25">
        <v>7</v>
      </c>
      <c r="J950" s="24" t="s">
        <v>973</v>
      </c>
      <c r="K950" s="24" t="s">
        <v>974</v>
      </c>
      <c r="L950" s="27">
        <v>999792158</v>
      </c>
      <c r="M950" s="28" t="s">
        <v>112</v>
      </c>
      <c r="N950" s="28"/>
      <c r="O950" s="27"/>
      <c r="P950" s="27"/>
      <c r="Q950" s="33">
        <f t="shared" si="66"/>
        <v>0</v>
      </c>
      <c r="R950" s="34">
        <f t="shared" si="67"/>
        <v>72</v>
      </c>
      <c r="S950" s="23"/>
      <c r="T950" s="27"/>
      <c r="U950" s="29"/>
      <c r="V950" s="29"/>
      <c r="W950" s="27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9"/>
      <c r="DK950" s="29"/>
      <c r="DL950" s="29"/>
      <c r="DM950" s="29"/>
      <c r="DN950" s="29"/>
      <c r="DO950" s="29"/>
      <c r="DP950" s="29"/>
      <c r="DQ950" s="29"/>
      <c r="DR950" s="29"/>
      <c r="DS950" s="29"/>
      <c r="DT950" s="29"/>
      <c r="DU950" s="29"/>
      <c r="DV950" s="29"/>
      <c r="DW950" s="29"/>
      <c r="DX950" s="29"/>
      <c r="DY950" s="29"/>
      <c r="DZ950" s="29"/>
      <c r="EA950" s="29"/>
      <c r="EB950" s="29"/>
      <c r="EC950" s="29"/>
      <c r="ED950" s="29"/>
      <c r="EE950" s="29"/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  <c r="FY950" s="29"/>
      <c r="FZ950" s="29"/>
      <c r="GA950" s="29"/>
      <c r="GB950" s="29"/>
      <c r="GC950" s="29"/>
    </row>
    <row r="951" spans="1:185" s="30" customFormat="1" ht="15.75" hidden="1" customHeight="1" x14ac:dyDescent="0.2">
      <c r="A951" s="25" t="s">
        <v>1723</v>
      </c>
      <c r="B951" s="41" t="s">
        <v>3122</v>
      </c>
      <c r="C951" s="26" t="s">
        <v>105</v>
      </c>
      <c r="D951" s="24" t="s">
        <v>1903</v>
      </c>
      <c r="E951" s="24" t="s">
        <v>3262</v>
      </c>
      <c r="F951" s="31"/>
      <c r="G951" s="24" t="s">
        <v>3263</v>
      </c>
      <c r="H951" s="24" t="s">
        <v>426</v>
      </c>
      <c r="I951" s="25">
        <v>7</v>
      </c>
      <c r="J951" s="24" t="s">
        <v>934</v>
      </c>
      <c r="K951" s="24"/>
      <c r="L951" s="27">
        <v>999863904</v>
      </c>
      <c r="M951" s="28" t="s">
        <v>112</v>
      </c>
      <c r="N951" s="28"/>
      <c r="O951" s="27"/>
      <c r="P951" s="27"/>
      <c r="Q951" s="33">
        <f t="shared" si="66"/>
        <v>0</v>
      </c>
      <c r="R951" s="34">
        <f t="shared" si="67"/>
        <v>72</v>
      </c>
      <c r="S951" s="23"/>
      <c r="T951" s="27"/>
      <c r="U951" s="29"/>
      <c r="V951" s="29"/>
      <c r="W951" s="27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9"/>
      <c r="DK951" s="29"/>
      <c r="DL951" s="29"/>
      <c r="DM951" s="29"/>
      <c r="DN951" s="29"/>
      <c r="DO951" s="29"/>
      <c r="DP951" s="29"/>
      <c r="DQ951" s="29"/>
      <c r="DR951" s="29"/>
      <c r="DS951" s="29"/>
      <c r="DT951" s="29"/>
      <c r="DU951" s="29"/>
      <c r="DV951" s="29"/>
      <c r="DW951" s="29"/>
      <c r="DX951" s="29"/>
      <c r="DY951" s="29"/>
      <c r="DZ951" s="29"/>
      <c r="EA951" s="29"/>
      <c r="EB951" s="29"/>
      <c r="EC951" s="29"/>
      <c r="ED951" s="29"/>
      <c r="EE951" s="29"/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  <c r="FY951" s="29"/>
      <c r="FZ951" s="29"/>
      <c r="GA951" s="29"/>
      <c r="GB951" s="29"/>
      <c r="GC951" s="29"/>
    </row>
    <row r="952" spans="1:185" s="30" customFormat="1" ht="15.75" hidden="1" customHeight="1" x14ac:dyDescent="0.2">
      <c r="A952" s="25" t="s">
        <v>1723</v>
      </c>
      <c r="B952" s="41" t="s">
        <v>3122</v>
      </c>
      <c r="C952" s="26" t="s">
        <v>105</v>
      </c>
      <c r="D952" s="24" t="s">
        <v>3264</v>
      </c>
      <c r="E952" s="24" t="s">
        <v>2657</v>
      </c>
      <c r="F952" s="31"/>
      <c r="G952" s="24" t="s">
        <v>858</v>
      </c>
      <c r="H952" s="24" t="s">
        <v>316</v>
      </c>
      <c r="I952" s="25">
        <v>7</v>
      </c>
      <c r="J952" s="24" t="s">
        <v>519</v>
      </c>
      <c r="K952" s="24" t="s">
        <v>520</v>
      </c>
      <c r="L952" s="27">
        <v>999798839</v>
      </c>
      <c r="M952" s="28" t="s">
        <v>112</v>
      </c>
      <c r="N952" s="28" t="b">
        <v>1</v>
      </c>
      <c r="O952" s="27"/>
      <c r="P952" s="27"/>
      <c r="Q952" s="33">
        <f t="shared" si="66"/>
        <v>0</v>
      </c>
      <c r="R952" s="34">
        <f t="shared" si="67"/>
        <v>72</v>
      </c>
      <c r="S952" s="23"/>
      <c r="T952" s="27"/>
      <c r="U952" s="29"/>
      <c r="V952" s="29"/>
      <c r="W952" s="27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  <c r="EB952" s="29"/>
      <c r="EC952" s="29"/>
      <c r="ED952" s="29"/>
      <c r="EE952" s="29"/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</row>
    <row r="953" spans="1:185" s="30" customFormat="1" ht="15.75" hidden="1" customHeight="1" x14ac:dyDescent="0.2">
      <c r="A953" s="25" t="s">
        <v>1723</v>
      </c>
      <c r="B953" s="41" t="s">
        <v>3122</v>
      </c>
      <c r="C953" s="26" t="s">
        <v>105</v>
      </c>
      <c r="D953" s="24" t="s">
        <v>3265</v>
      </c>
      <c r="E953" s="24" t="s">
        <v>3266</v>
      </c>
      <c r="F953" s="31">
        <v>37084</v>
      </c>
      <c r="G953" s="24" t="s">
        <v>1127</v>
      </c>
      <c r="H953" s="24" t="s">
        <v>258</v>
      </c>
      <c r="I953" s="25">
        <v>5</v>
      </c>
      <c r="J953" s="24" t="s">
        <v>1915</v>
      </c>
      <c r="K953" s="24" t="s">
        <v>1916</v>
      </c>
      <c r="L953" s="27">
        <v>999892630</v>
      </c>
      <c r="M953" s="28" t="s">
        <v>112</v>
      </c>
      <c r="N953" s="28"/>
      <c r="O953" s="27"/>
      <c r="P953" s="27"/>
      <c r="Q953" s="33">
        <f t="shared" si="66"/>
        <v>0</v>
      </c>
      <c r="R953" s="34">
        <f t="shared" si="67"/>
        <v>72</v>
      </c>
      <c r="S953" s="23"/>
      <c r="T953" s="27"/>
      <c r="U953" s="29"/>
      <c r="V953" s="29"/>
      <c r="W953" s="27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  <c r="EB953" s="29"/>
      <c r="EC953" s="29"/>
      <c r="ED953" s="29"/>
      <c r="EE953" s="29"/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</row>
    <row r="954" spans="1:185" s="30" customFormat="1" ht="15.75" hidden="1" customHeight="1" x14ac:dyDescent="0.2">
      <c r="A954" s="25" t="s">
        <v>1723</v>
      </c>
      <c r="B954" s="41" t="s">
        <v>3122</v>
      </c>
      <c r="C954" s="26" t="s">
        <v>105</v>
      </c>
      <c r="D954" s="24" t="s">
        <v>2535</v>
      </c>
      <c r="E954" s="24" t="s">
        <v>1016</v>
      </c>
      <c r="F954" s="31"/>
      <c r="G954" s="24" t="s">
        <v>1017</v>
      </c>
      <c r="H954" s="24" t="s">
        <v>322</v>
      </c>
      <c r="I954" s="25">
        <v>5</v>
      </c>
      <c r="J954" s="24" t="s">
        <v>796</v>
      </c>
      <c r="K954" s="24" t="s">
        <v>1018</v>
      </c>
      <c r="L954" s="27">
        <v>999864591</v>
      </c>
      <c r="M954" s="28" t="s">
        <v>112</v>
      </c>
      <c r="N954" s="28"/>
      <c r="O954" s="27"/>
      <c r="P954" s="27"/>
      <c r="Q954" s="33">
        <f t="shared" si="66"/>
        <v>0</v>
      </c>
      <c r="R954" s="34">
        <f t="shared" si="67"/>
        <v>72</v>
      </c>
      <c r="S954" s="23"/>
      <c r="T954" s="27"/>
      <c r="U954" s="29"/>
      <c r="V954" s="29"/>
      <c r="W954" s="27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9"/>
      <c r="DK954" s="29"/>
      <c r="DL954" s="29"/>
      <c r="DM954" s="29"/>
      <c r="DN954" s="29"/>
      <c r="DO954" s="29"/>
      <c r="DP954" s="29"/>
      <c r="DQ954" s="29"/>
      <c r="DR954" s="29"/>
      <c r="DS954" s="29"/>
      <c r="DT954" s="29"/>
      <c r="DU954" s="29"/>
      <c r="DV954" s="29"/>
      <c r="DW954" s="29"/>
      <c r="DX954" s="29"/>
      <c r="DY954" s="29"/>
      <c r="DZ954" s="29"/>
      <c r="EA954" s="29"/>
      <c r="EB954" s="29"/>
      <c r="EC954" s="29"/>
      <c r="ED954" s="29"/>
      <c r="EE954" s="29"/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  <c r="FY954" s="29"/>
      <c r="FZ954" s="29"/>
      <c r="GA954" s="29"/>
      <c r="GB954" s="29"/>
      <c r="GC954" s="29"/>
    </row>
    <row r="955" spans="1:185" s="30" customFormat="1" ht="15.75" hidden="1" customHeight="1" x14ac:dyDescent="0.2">
      <c r="A955" s="25" t="s">
        <v>1723</v>
      </c>
      <c r="B955" s="41" t="s">
        <v>3122</v>
      </c>
      <c r="C955" s="26" t="s">
        <v>105</v>
      </c>
      <c r="D955" s="24" t="s">
        <v>3006</v>
      </c>
      <c r="E955" s="24" t="s">
        <v>3267</v>
      </c>
      <c r="F955" s="31"/>
      <c r="G955" s="24" t="s">
        <v>3268</v>
      </c>
      <c r="H955" s="24" t="s">
        <v>1122</v>
      </c>
      <c r="I955" s="25">
        <v>5</v>
      </c>
      <c r="J955" s="24" t="s">
        <v>2162</v>
      </c>
      <c r="K955" s="24" t="s">
        <v>2163</v>
      </c>
      <c r="L955" s="27">
        <v>999844114</v>
      </c>
      <c r="M955" s="28" t="s">
        <v>112</v>
      </c>
      <c r="N955" s="28"/>
      <c r="O955" s="27"/>
      <c r="P955" s="27"/>
      <c r="Q955" s="33">
        <f t="shared" ref="Q955:Q986" si="68">SUM(T955:EE955)</f>
        <v>0</v>
      </c>
      <c r="R955" s="34">
        <f t="shared" si="67"/>
        <v>72</v>
      </c>
      <c r="S955" s="23"/>
      <c r="T955" s="27"/>
      <c r="U955" s="29"/>
      <c r="V955" s="29"/>
      <c r="W955" s="27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</row>
    <row r="956" spans="1:185" s="30" customFormat="1" ht="15.75" hidden="1" customHeight="1" x14ac:dyDescent="0.2">
      <c r="A956" s="25" t="s">
        <v>1723</v>
      </c>
      <c r="B956" s="41" t="s">
        <v>3122</v>
      </c>
      <c r="C956" s="26" t="s">
        <v>105</v>
      </c>
      <c r="D956" s="24" t="s">
        <v>3269</v>
      </c>
      <c r="E956" s="24" t="s">
        <v>3270</v>
      </c>
      <c r="F956" s="31">
        <v>37397</v>
      </c>
      <c r="G956" s="24" t="s">
        <v>2997</v>
      </c>
      <c r="H956" s="24" t="s">
        <v>426</v>
      </c>
      <c r="I956" s="25">
        <v>7</v>
      </c>
      <c r="J956" s="24" t="s">
        <v>2402</v>
      </c>
      <c r="K956" s="24" t="s">
        <v>2403</v>
      </c>
      <c r="L956" s="27">
        <v>999831469</v>
      </c>
      <c r="M956" s="28" t="s">
        <v>112</v>
      </c>
      <c r="N956" s="28"/>
      <c r="O956" s="27"/>
      <c r="P956" s="27"/>
      <c r="Q956" s="33">
        <f t="shared" si="68"/>
        <v>0</v>
      </c>
      <c r="R956" s="34">
        <f t="shared" si="67"/>
        <v>72</v>
      </c>
      <c r="S956" s="23"/>
      <c r="T956" s="27"/>
      <c r="U956" s="29"/>
      <c r="V956" s="29"/>
      <c r="W956" s="27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9"/>
      <c r="DK956" s="29"/>
      <c r="DL956" s="29"/>
      <c r="DM956" s="29"/>
      <c r="DN956" s="29"/>
      <c r="DO956" s="29"/>
      <c r="DP956" s="29"/>
      <c r="DQ956" s="29"/>
      <c r="DR956" s="29"/>
      <c r="DS956" s="29"/>
      <c r="DT956" s="29"/>
      <c r="DU956" s="29"/>
      <c r="DV956" s="29"/>
      <c r="DW956" s="29"/>
      <c r="DX956" s="29"/>
      <c r="DY956" s="29"/>
      <c r="DZ956" s="29"/>
      <c r="EA956" s="29"/>
      <c r="EB956" s="29"/>
      <c r="EC956" s="29"/>
      <c r="ED956" s="29"/>
      <c r="EE956" s="29"/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  <c r="FY956" s="29"/>
      <c r="FZ956" s="29"/>
      <c r="GA956" s="29"/>
      <c r="GB956" s="29"/>
      <c r="GC956" s="29"/>
    </row>
    <row r="957" spans="1:185" s="30" customFormat="1" ht="15.75" hidden="1" customHeight="1" x14ac:dyDescent="0.2">
      <c r="A957" s="25" t="s">
        <v>1723</v>
      </c>
      <c r="B957" s="41" t="s">
        <v>3122</v>
      </c>
      <c r="C957" s="26" t="s">
        <v>105</v>
      </c>
      <c r="D957" s="24" t="s">
        <v>3271</v>
      </c>
      <c r="E957" s="24" t="s">
        <v>160</v>
      </c>
      <c r="F957" s="31"/>
      <c r="G957" s="24" t="s">
        <v>985</v>
      </c>
      <c r="H957" s="24" t="s">
        <v>351</v>
      </c>
      <c r="I957" s="25">
        <v>2</v>
      </c>
      <c r="J957" s="24" t="s">
        <v>618</v>
      </c>
      <c r="K957" s="24" t="s">
        <v>619</v>
      </c>
      <c r="L957" s="27">
        <v>999823649</v>
      </c>
      <c r="M957" s="28" t="s">
        <v>112</v>
      </c>
      <c r="N957" s="28"/>
      <c r="O957" s="27"/>
      <c r="P957" s="27"/>
      <c r="Q957" s="33">
        <f t="shared" si="68"/>
        <v>0</v>
      </c>
      <c r="R957" s="34">
        <f t="shared" si="67"/>
        <v>72</v>
      </c>
      <c r="S957" s="23"/>
      <c r="T957" s="27"/>
      <c r="U957" s="29"/>
      <c r="V957" s="29"/>
      <c r="W957" s="27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  <c r="EB957" s="29"/>
      <c r="EC957" s="29"/>
      <c r="ED957" s="29"/>
      <c r="EE957" s="29"/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</row>
    <row r="958" spans="1:185" s="30" customFormat="1" ht="15.75" hidden="1" customHeight="1" x14ac:dyDescent="0.2">
      <c r="A958" s="25" t="s">
        <v>1723</v>
      </c>
      <c r="B958" s="41" t="s">
        <v>3122</v>
      </c>
      <c r="C958" s="26" t="s">
        <v>105</v>
      </c>
      <c r="D958" s="24" t="s">
        <v>2388</v>
      </c>
      <c r="E958" s="24" t="s">
        <v>3272</v>
      </c>
      <c r="F958" s="31"/>
      <c r="G958" s="24" t="s">
        <v>3273</v>
      </c>
      <c r="H958" s="24" t="s">
        <v>322</v>
      </c>
      <c r="I958" s="25">
        <v>5</v>
      </c>
      <c r="J958" s="24" t="s">
        <v>796</v>
      </c>
      <c r="K958" s="24"/>
      <c r="L958" s="27">
        <v>999899975</v>
      </c>
      <c r="M958" s="28" t="s">
        <v>112</v>
      </c>
      <c r="N958" s="28"/>
      <c r="O958" s="27"/>
      <c r="P958" s="27"/>
      <c r="Q958" s="33">
        <f t="shared" si="68"/>
        <v>0</v>
      </c>
      <c r="R958" s="34">
        <f t="shared" si="67"/>
        <v>72</v>
      </c>
      <c r="S958" s="23"/>
      <c r="T958" s="27"/>
      <c r="U958" s="29"/>
      <c r="V958" s="29"/>
      <c r="W958" s="27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29"/>
      <c r="CB958" s="29"/>
      <c r="CC958" s="29"/>
      <c r="CD958" s="29"/>
      <c r="CE958" s="29"/>
      <c r="CF958" s="29"/>
      <c r="CG958" s="29"/>
      <c r="CH958" s="29"/>
      <c r="CI958" s="29"/>
      <c r="CJ958" s="29"/>
      <c r="CK958" s="29"/>
      <c r="CL958" s="29"/>
      <c r="CM958" s="29"/>
      <c r="CN958" s="29"/>
      <c r="CO958" s="29"/>
      <c r="CP958" s="29"/>
      <c r="CQ958" s="29"/>
      <c r="CR958" s="29"/>
      <c r="CS958" s="29"/>
      <c r="CT958" s="29"/>
      <c r="CU958" s="29"/>
      <c r="CV958" s="29"/>
      <c r="CW958" s="29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9"/>
      <c r="DK958" s="29"/>
      <c r="DL958" s="29"/>
      <c r="DM958" s="29"/>
      <c r="DN958" s="29"/>
      <c r="DO958" s="29"/>
      <c r="DP958" s="29"/>
      <c r="DQ958" s="29"/>
      <c r="DR958" s="29"/>
      <c r="DS958" s="29"/>
      <c r="DT958" s="29"/>
      <c r="DU958" s="29"/>
      <c r="DV958" s="29"/>
      <c r="DW958" s="29"/>
      <c r="DX958" s="29"/>
      <c r="DY958" s="29"/>
      <c r="DZ958" s="29"/>
      <c r="EA958" s="29"/>
      <c r="EB958" s="29"/>
      <c r="EC958" s="29"/>
      <c r="ED958" s="29"/>
      <c r="EE958" s="29"/>
      <c r="EF958" s="29"/>
      <c r="EG958" s="29"/>
      <c r="EH958" s="29"/>
      <c r="EI958" s="29"/>
      <c r="EJ958" s="29"/>
      <c r="EK958" s="29"/>
      <c r="EL958" s="29"/>
      <c r="EM958" s="29"/>
      <c r="EN958" s="29"/>
      <c r="EO958" s="29"/>
      <c r="EP958" s="29"/>
      <c r="EQ958" s="29"/>
      <c r="ER958" s="29"/>
      <c r="ES958" s="29"/>
      <c r="ET958" s="29"/>
      <c r="EU958" s="29"/>
      <c r="EV958" s="29"/>
      <c r="EW958" s="29"/>
      <c r="EX958" s="29"/>
      <c r="EY958" s="29"/>
      <c r="EZ958" s="29"/>
      <c r="FA958" s="29"/>
      <c r="FB958" s="29"/>
      <c r="FC958" s="29"/>
      <c r="FD958" s="29"/>
      <c r="FE958" s="29"/>
      <c r="FF958" s="29"/>
      <c r="FG958" s="29"/>
      <c r="FH958" s="29"/>
      <c r="FI958" s="29"/>
      <c r="FJ958" s="29"/>
      <c r="FK958" s="29"/>
      <c r="FL958" s="29"/>
      <c r="FM958" s="29"/>
      <c r="FN958" s="29"/>
      <c r="FO958" s="29"/>
      <c r="FP958" s="29"/>
      <c r="FQ958" s="29"/>
      <c r="FR958" s="29"/>
      <c r="FS958" s="29"/>
      <c r="FT958" s="29"/>
      <c r="FU958" s="29"/>
      <c r="FV958" s="29"/>
      <c r="FW958" s="29"/>
      <c r="FX958" s="29"/>
      <c r="FY958" s="29"/>
      <c r="FZ958" s="29"/>
      <c r="GA958" s="29"/>
      <c r="GB958" s="29"/>
      <c r="GC958" s="29"/>
    </row>
    <row r="959" spans="1:185" s="30" customFormat="1" ht="15.75" hidden="1" customHeight="1" x14ac:dyDescent="0.2">
      <c r="A959" s="25" t="s">
        <v>1723</v>
      </c>
      <c r="B959" s="41" t="s">
        <v>3122</v>
      </c>
      <c r="C959" s="26" t="s">
        <v>105</v>
      </c>
      <c r="D959" s="24" t="s">
        <v>1629</v>
      </c>
      <c r="E959" s="24" t="s">
        <v>3274</v>
      </c>
      <c r="F959" s="31"/>
      <c r="G959" s="24" t="s">
        <v>3275</v>
      </c>
      <c r="H959" s="24" t="s">
        <v>122</v>
      </c>
      <c r="I959" s="25">
        <v>4</v>
      </c>
      <c r="J959" s="24" t="s">
        <v>1229</v>
      </c>
      <c r="K959" s="24" t="s">
        <v>3276</v>
      </c>
      <c r="L959" s="27">
        <v>999826593</v>
      </c>
      <c r="M959" s="28" t="s">
        <v>112</v>
      </c>
      <c r="N959" s="28"/>
      <c r="O959" s="27"/>
      <c r="P959" s="27"/>
      <c r="Q959" s="33">
        <f t="shared" si="68"/>
        <v>0</v>
      </c>
      <c r="R959" s="34">
        <f t="shared" si="67"/>
        <v>72</v>
      </c>
      <c r="S959" s="23"/>
      <c r="T959" s="27"/>
      <c r="U959" s="29"/>
      <c r="V959" s="29"/>
      <c r="W959" s="27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9"/>
      <c r="DK959" s="29"/>
      <c r="DL959" s="29"/>
      <c r="DM959" s="29"/>
      <c r="DN959" s="29"/>
      <c r="DO959" s="29"/>
      <c r="DP959" s="29"/>
      <c r="DQ959" s="29"/>
      <c r="DR959" s="29"/>
      <c r="DS959" s="29"/>
      <c r="DT959" s="29"/>
      <c r="DU959" s="29"/>
      <c r="DV959" s="29"/>
      <c r="DW959" s="29"/>
      <c r="DX959" s="29"/>
      <c r="DY959" s="29"/>
      <c r="DZ959" s="29"/>
      <c r="EA959" s="29"/>
      <c r="EB959" s="29"/>
      <c r="EC959" s="29"/>
      <c r="ED959" s="29"/>
      <c r="EE959" s="29"/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  <c r="FY959" s="29"/>
      <c r="FZ959" s="29"/>
      <c r="GA959" s="29"/>
      <c r="GB959" s="29"/>
      <c r="GC959" s="29"/>
    </row>
    <row r="960" spans="1:185" s="30" customFormat="1" ht="15.75" hidden="1" customHeight="1" x14ac:dyDescent="0.2">
      <c r="A960" s="25" t="s">
        <v>1723</v>
      </c>
      <c r="B960" s="41" t="s">
        <v>3122</v>
      </c>
      <c r="C960" s="26" t="s">
        <v>105</v>
      </c>
      <c r="D960" s="24" t="s">
        <v>3277</v>
      </c>
      <c r="E960" s="24" t="s">
        <v>740</v>
      </c>
      <c r="F960" s="31"/>
      <c r="G960" s="24" t="s">
        <v>505</v>
      </c>
      <c r="H960" s="24" t="s">
        <v>122</v>
      </c>
      <c r="I960" s="25">
        <v>4</v>
      </c>
      <c r="J960" s="24" t="s">
        <v>506</v>
      </c>
      <c r="K960" s="24" t="s">
        <v>507</v>
      </c>
      <c r="L960" s="27">
        <v>999873333</v>
      </c>
      <c r="M960" s="28" t="s">
        <v>112</v>
      </c>
      <c r="N960" s="28"/>
      <c r="O960" s="27"/>
      <c r="P960" s="27"/>
      <c r="Q960" s="33">
        <f t="shared" si="68"/>
        <v>0</v>
      </c>
      <c r="R960" s="34">
        <f t="shared" si="67"/>
        <v>72</v>
      </c>
      <c r="S960" s="23"/>
      <c r="T960" s="27"/>
      <c r="U960" s="29"/>
      <c r="V960" s="29"/>
      <c r="W960" s="27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  <c r="CR960" s="29"/>
      <c r="CS960" s="29"/>
      <c r="CT960" s="29"/>
      <c r="CU960" s="29"/>
      <c r="CV960" s="29"/>
      <c r="CW960" s="29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9"/>
      <c r="DK960" s="29"/>
      <c r="DL960" s="29"/>
      <c r="DM960" s="29"/>
      <c r="DN960" s="29"/>
      <c r="DO960" s="29"/>
      <c r="DP960" s="29"/>
      <c r="DQ960" s="29"/>
      <c r="DR960" s="29"/>
      <c r="DS960" s="29"/>
      <c r="DT960" s="29"/>
      <c r="DU960" s="29"/>
      <c r="DV960" s="29"/>
      <c r="DW960" s="29"/>
      <c r="DX960" s="29"/>
      <c r="DY960" s="29"/>
      <c r="DZ960" s="29"/>
      <c r="EA960" s="29"/>
      <c r="EB960" s="29"/>
      <c r="EC960" s="29"/>
      <c r="ED960" s="29"/>
      <c r="EE960" s="29"/>
      <c r="EF960" s="29"/>
      <c r="EG960" s="29"/>
      <c r="EH960" s="29"/>
      <c r="EI960" s="29"/>
      <c r="EJ960" s="29"/>
      <c r="EK960" s="29"/>
      <c r="EL960" s="29"/>
      <c r="EM960" s="29"/>
      <c r="EN960" s="29"/>
      <c r="EO960" s="29"/>
      <c r="EP960" s="29"/>
      <c r="EQ960" s="29"/>
      <c r="ER960" s="29"/>
      <c r="ES960" s="29"/>
      <c r="ET960" s="29"/>
      <c r="EU960" s="29"/>
      <c r="EV960" s="29"/>
      <c r="EW960" s="29"/>
      <c r="EX960" s="29"/>
      <c r="EY960" s="29"/>
      <c r="EZ960" s="29"/>
      <c r="FA960" s="29"/>
      <c r="FB960" s="29"/>
      <c r="FC960" s="29"/>
      <c r="FD960" s="29"/>
      <c r="FE960" s="29"/>
      <c r="FF960" s="29"/>
      <c r="FG960" s="29"/>
      <c r="FH960" s="29"/>
      <c r="FI960" s="29"/>
      <c r="FJ960" s="29"/>
      <c r="FK960" s="29"/>
      <c r="FL960" s="29"/>
      <c r="FM960" s="29"/>
      <c r="FN960" s="29"/>
      <c r="FO960" s="29"/>
      <c r="FP960" s="29"/>
      <c r="FQ960" s="29"/>
      <c r="FR960" s="29"/>
      <c r="FS960" s="29"/>
      <c r="FT960" s="29"/>
      <c r="FU960" s="29"/>
      <c r="FV960" s="29"/>
      <c r="FW960" s="29"/>
      <c r="FX960" s="29"/>
      <c r="FY960" s="29"/>
      <c r="FZ960" s="29"/>
      <c r="GA960" s="29"/>
      <c r="GB960" s="29"/>
      <c r="GC960" s="29"/>
    </row>
    <row r="961" spans="1:185" s="30" customFormat="1" ht="15.75" hidden="1" customHeight="1" x14ac:dyDescent="0.2">
      <c r="A961" s="25" t="s">
        <v>1723</v>
      </c>
      <c r="B961" s="41" t="s">
        <v>3122</v>
      </c>
      <c r="C961" s="26" t="s">
        <v>105</v>
      </c>
      <c r="D961" s="24" t="s">
        <v>1912</v>
      </c>
      <c r="E961" s="24" t="s">
        <v>1457</v>
      </c>
      <c r="F961" s="31">
        <v>37498</v>
      </c>
      <c r="G961" s="24" t="s">
        <v>657</v>
      </c>
      <c r="H961" s="24" t="s">
        <v>169</v>
      </c>
      <c r="I961" s="25">
        <v>2</v>
      </c>
      <c r="J961" s="24" t="s">
        <v>3278</v>
      </c>
      <c r="K961" s="24" t="s">
        <v>3279</v>
      </c>
      <c r="L961" s="27">
        <v>999867282</v>
      </c>
      <c r="M961" s="28" t="s">
        <v>112</v>
      </c>
      <c r="N961" s="28"/>
      <c r="O961" s="27"/>
      <c r="P961" s="27"/>
      <c r="Q961" s="33">
        <f t="shared" si="68"/>
        <v>0</v>
      </c>
      <c r="R961" s="34">
        <f t="shared" si="67"/>
        <v>72</v>
      </c>
      <c r="S961" s="23"/>
      <c r="T961" s="27"/>
      <c r="U961" s="29"/>
      <c r="V961" s="29"/>
      <c r="W961" s="27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9"/>
      <c r="DK961" s="29"/>
      <c r="DL961" s="29"/>
      <c r="DM961" s="29"/>
      <c r="DN961" s="29"/>
      <c r="DO961" s="29"/>
      <c r="DP961" s="29"/>
      <c r="DQ961" s="29"/>
      <c r="DR961" s="29"/>
      <c r="DS961" s="29"/>
      <c r="DT961" s="29"/>
      <c r="DU961" s="29"/>
      <c r="DV961" s="29"/>
      <c r="DW961" s="29"/>
      <c r="DX961" s="29"/>
      <c r="DY961" s="29"/>
      <c r="DZ961" s="29"/>
      <c r="EA961" s="29"/>
      <c r="EB961" s="29"/>
      <c r="EC961" s="29"/>
      <c r="ED961" s="29"/>
      <c r="EE961" s="29"/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  <c r="FY961" s="29"/>
      <c r="FZ961" s="29"/>
      <c r="GA961" s="29"/>
      <c r="GB961" s="29"/>
      <c r="GC961" s="29"/>
    </row>
    <row r="962" spans="1:185" s="30" customFormat="1" ht="15.75" hidden="1" customHeight="1" x14ac:dyDescent="0.2">
      <c r="A962" s="25" t="s">
        <v>1723</v>
      </c>
      <c r="B962" s="41" t="s">
        <v>3122</v>
      </c>
      <c r="C962" s="26" t="s">
        <v>105</v>
      </c>
      <c r="D962" s="24" t="s">
        <v>3280</v>
      </c>
      <c r="E962" s="24" t="s">
        <v>3281</v>
      </c>
      <c r="F962" s="31"/>
      <c r="G962" s="24" t="s">
        <v>3282</v>
      </c>
      <c r="H962" s="24" t="s">
        <v>415</v>
      </c>
      <c r="I962" s="25">
        <v>4</v>
      </c>
      <c r="J962" s="24" t="s">
        <v>123</v>
      </c>
      <c r="K962" s="24" t="s">
        <v>124</v>
      </c>
      <c r="L962" s="27">
        <v>999902742</v>
      </c>
      <c r="M962" s="28" t="s">
        <v>112</v>
      </c>
      <c r="N962" s="28"/>
      <c r="O962" s="27"/>
      <c r="P962" s="27"/>
      <c r="Q962" s="33">
        <f t="shared" si="68"/>
        <v>0</v>
      </c>
      <c r="R962" s="34">
        <f t="shared" si="67"/>
        <v>72</v>
      </c>
      <c r="S962" s="23"/>
      <c r="T962" s="27"/>
      <c r="U962" s="29"/>
      <c r="V962" s="29"/>
      <c r="W962" s="27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9"/>
      <c r="DK962" s="29"/>
      <c r="DL962" s="29"/>
      <c r="DM962" s="29"/>
      <c r="DN962" s="29"/>
      <c r="DO962" s="29"/>
      <c r="DP962" s="29"/>
      <c r="DQ962" s="29"/>
      <c r="DR962" s="29"/>
      <c r="DS962" s="29"/>
      <c r="DT962" s="29"/>
      <c r="DU962" s="29"/>
      <c r="DV962" s="29"/>
      <c r="DW962" s="29"/>
      <c r="DX962" s="29"/>
      <c r="DY962" s="29"/>
      <c r="DZ962" s="29"/>
      <c r="EA962" s="29"/>
      <c r="EB962" s="29"/>
      <c r="EC962" s="29"/>
      <c r="ED962" s="29"/>
      <c r="EE962" s="29"/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  <c r="FY962" s="29"/>
      <c r="FZ962" s="29"/>
      <c r="GA962" s="29"/>
      <c r="GB962" s="29"/>
      <c r="GC962" s="29"/>
    </row>
    <row r="963" spans="1:185" s="30" customFormat="1" ht="15.75" hidden="1" customHeight="1" x14ac:dyDescent="0.2">
      <c r="A963" s="25" t="s">
        <v>1723</v>
      </c>
      <c r="B963" s="41" t="s">
        <v>3122</v>
      </c>
      <c r="C963" s="26" t="s">
        <v>105</v>
      </c>
      <c r="D963" s="24" t="s">
        <v>2272</v>
      </c>
      <c r="E963" s="24" t="s">
        <v>743</v>
      </c>
      <c r="F963" s="31"/>
      <c r="G963" s="24" t="s">
        <v>748</v>
      </c>
      <c r="H963" s="24" t="s">
        <v>351</v>
      </c>
      <c r="I963" s="25">
        <v>2</v>
      </c>
      <c r="J963" s="24" t="s">
        <v>749</v>
      </c>
      <c r="K963" s="24"/>
      <c r="L963" s="27">
        <v>999890081</v>
      </c>
      <c r="M963" s="28" t="s">
        <v>112</v>
      </c>
      <c r="N963" s="28"/>
      <c r="O963" s="27"/>
      <c r="P963" s="27"/>
      <c r="Q963" s="33">
        <f t="shared" si="68"/>
        <v>0</v>
      </c>
      <c r="R963" s="34">
        <f t="shared" si="67"/>
        <v>72</v>
      </c>
      <c r="S963" s="23"/>
      <c r="T963" s="27"/>
      <c r="U963" s="29"/>
      <c r="V963" s="29"/>
      <c r="W963" s="27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  <c r="EB963" s="29"/>
      <c r="EC963" s="29"/>
      <c r="ED963" s="29"/>
      <c r="EE963" s="29"/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</row>
    <row r="964" spans="1:185" s="30" customFormat="1" ht="15.75" hidden="1" customHeight="1" x14ac:dyDescent="0.2">
      <c r="A964" s="25" t="s">
        <v>1723</v>
      </c>
      <c r="B964" s="41" t="s">
        <v>3122</v>
      </c>
      <c r="C964" s="26" t="s">
        <v>105</v>
      </c>
      <c r="D964" s="24" t="s">
        <v>1836</v>
      </c>
      <c r="E964" s="24" t="s">
        <v>743</v>
      </c>
      <c r="F964" s="31"/>
      <c r="G964" s="24" t="s">
        <v>533</v>
      </c>
      <c r="H964" s="24" t="s">
        <v>258</v>
      </c>
      <c r="I964" s="25">
        <v>5</v>
      </c>
      <c r="J964" s="24" t="s">
        <v>1610</v>
      </c>
      <c r="K964" s="24"/>
      <c r="L964" s="27">
        <v>999742860</v>
      </c>
      <c r="M964" s="28" t="s">
        <v>112</v>
      </c>
      <c r="N964" s="28"/>
      <c r="O964" s="27"/>
      <c r="P964" s="27"/>
      <c r="Q964" s="33">
        <f t="shared" si="68"/>
        <v>0</v>
      </c>
      <c r="R964" s="34">
        <f t="shared" si="67"/>
        <v>72</v>
      </c>
      <c r="S964" s="23"/>
      <c r="T964" s="27"/>
      <c r="U964" s="29"/>
      <c r="V964" s="29"/>
      <c r="W964" s="27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  <c r="CR964" s="29"/>
      <c r="CS964" s="29"/>
      <c r="CT964" s="29"/>
      <c r="CU964" s="29"/>
      <c r="CV964" s="29"/>
      <c r="CW964" s="29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9"/>
      <c r="DK964" s="29"/>
      <c r="DL964" s="29"/>
      <c r="DM964" s="29"/>
      <c r="DN964" s="29"/>
      <c r="DO964" s="29"/>
      <c r="DP964" s="29"/>
      <c r="DQ964" s="29"/>
      <c r="DR964" s="29"/>
      <c r="DS964" s="29"/>
      <c r="DT964" s="29"/>
      <c r="DU964" s="29"/>
      <c r="DV964" s="29"/>
      <c r="DW964" s="29"/>
      <c r="DX964" s="29"/>
      <c r="DY964" s="29"/>
      <c r="DZ964" s="29"/>
      <c r="EA964" s="29"/>
      <c r="EB964" s="29"/>
      <c r="EC964" s="29"/>
      <c r="ED964" s="29"/>
      <c r="EE964" s="29"/>
      <c r="EF964" s="29"/>
      <c r="EG964" s="29"/>
      <c r="EH964" s="29"/>
      <c r="EI964" s="29"/>
      <c r="EJ964" s="29"/>
      <c r="EK964" s="29"/>
      <c r="EL964" s="29"/>
      <c r="EM964" s="29"/>
      <c r="EN964" s="29"/>
      <c r="EO964" s="29"/>
      <c r="EP964" s="29"/>
      <c r="EQ964" s="29"/>
      <c r="ER964" s="29"/>
      <c r="ES964" s="29"/>
      <c r="ET964" s="29"/>
      <c r="EU964" s="29"/>
      <c r="EV964" s="29"/>
      <c r="EW964" s="29"/>
      <c r="EX964" s="29"/>
      <c r="EY964" s="29"/>
      <c r="EZ964" s="29"/>
      <c r="FA964" s="29"/>
      <c r="FB964" s="29"/>
      <c r="FC964" s="29"/>
      <c r="FD964" s="29"/>
      <c r="FE964" s="29"/>
      <c r="FF964" s="29"/>
      <c r="FG964" s="29"/>
      <c r="FH964" s="29"/>
      <c r="FI964" s="29"/>
      <c r="FJ964" s="29"/>
      <c r="FK964" s="29"/>
      <c r="FL964" s="29"/>
      <c r="FM964" s="29"/>
      <c r="FN964" s="29"/>
      <c r="FO964" s="29"/>
      <c r="FP964" s="29"/>
      <c r="FQ964" s="29"/>
      <c r="FR964" s="29"/>
      <c r="FS964" s="29"/>
      <c r="FT964" s="29"/>
      <c r="FU964" s="29"/>
      <c r="FV964" s="29"/>
      <c r="FW964" s="29"/>
      <c r="FX964" s="29"/>
      <c r="FY964" s="29"/>
      <c r="FZ964" s="29"/>
      <c r="GA964" s="29"/>
      <c r="GB964" s="29"/>
      <c r="GC964" s="29"/>
    </row>
    <row r="965" spans="1:185" s="30" customFormat="1" ht="15.75" hidden="1" customHeight="1" x14ac:dyDescent="0.2">
      <c r="A965" s="25" t="s">
        <v>1723</v>
      </c>
      <c r="B965" s="41" t="s">
        <v>3122</v>
      </c>
      <c r="C965" s="26" t="s">
        <v>105</v>
      </c>
      <c r="D965" s="24" t="s">
        <v>3283</v>
      </c>
      <c r="E965" s="24" t="s">
        <v>3284</v>
      </c>
      <c r="F965" s="31"/>
      <c r="G965" s="24" t="s">
        <v>780</v>
      </c>
      <c r="H965" s="24" t="s">
        <v>139</v>
      </c>
      <c r="I965" s="25">
        <v>8</v>
      </c>
      <c r="J965" s="24" t="s">
        <v>2085</v>
      </c>
      <c r="K965" s="24" t="s">
        <v>782</v>
      </c>
      <c r="L965" s="27">
        <v>999878365</v>
      </c>
      <c r="M965" s="28" t="s">
        <v>112</v>
      </c>
      <c r="N965" s="28"/>
      <c r="O965" s="27"/>
      <c r="P965" s="27"/>
      <c r="Q965" s="33">
        <f t="shared" si="68"/>
        <v>0</v>
      </c>
      <c r="R965" s="34">
        <f t="shared" si="67"/>
        <v>72</v>
      </c>
      <c r="S965" s="23"/>
      <c r="T965" s="27"/>
      <c r="U965" s="29"/>
      <c r="V965" s="29"/>
      <c r="W965" s="27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  <c r="CR965" s="29"/>
      <c r="CS965" s="29"/>
      <c r="CT965" s="29"/>
      <c r="CU965" s="29"/>
      <c r="CV965" s="29"/>
      <c r="CW965" s="29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9"/>
      <c r="DK965" s="29"/>
      <c r="DL965" s="29"/>
      <c r="DM965" s="29"/>
      <c r="DN965" s="29"/>
      <c r="DO965" s="29"/>
      <c r="DP965" s="29"/>
      <c r="DQ965" s="29"/>
      <c r="DR965" s="29"/>
      <c r="DS965" s="29"/>
      <c r="DT965" s="29"/>
      <c r="DU965" s="29"/>
      <c r="DV965" s="29"/>
      <c r="DW965" s="29"/>
      <c r="DX965" s="29"/>
      <c r="DY965" s="29"/>
      <c r="DZ965" s="29"/>
      <c r="EA965" s="29"/>
      <c r="EB965" s="29"/>
      <c r="EC965" s="29"/>
      <c r="ED965" s="29"/>
      <c r="EE965" s="29"/>
      <c r="EF965" s="29"/>
      <c r="EG965" s="29"/>
      <c r="EH965" s="29"/>
      <c r="EI965" s="29"/>
      <c r="EJ965" s="29"/>
      <c r="EK965" s="29"/>
      <c r="EL965" s="29"/>
      <c r="EM965" s="29"/>
      <c r="EN965" s="29"/>
      <c r="EO965" s="29"/>
      <c r="EP965" s="29"/>
      <c r="EQ965" s="29"/>
      <c r="ER965" s="29"/>
      <c r="ES965" s="29"/>
      <c r="ET965" s="29"/>
      <c r="EU965" s="29"/>
      <c r="EV965" s="29"/>
      <c r="EW965" s="29"/>
      <c r="EX965" s="29"/>
      <c r="EY965" s="29"/>
      <c r="EZ965" s="29"/>
      <c r="FA965" s="29"/>
      <c r="FB965" s="29"/>
      <c r="FC965" s="29"/>
      <c r="FD965" s="29"/>
      <c r="FE965" s="29"/>
      <c r="FF965" s="29"/>
      <c r="FG965" s="29"/>
      <c r="FH965" s="29"/>
      <c r="FI965" s="29"/>
      <c r="FJ965" s="29"/>
      <c r="FK965" s="29"/>
      <c r="FL965" s="29"/>
      <c r="FM965" s="29"/>
      <c r="FN965" s="29"/>
      <c r="FO965" s="29"/>
      <c r="FP965" s="29"/>
      <c r="FQ965" s="29"/>
      <c r="FR965" s="29"/>
      <c r="FS965" s="29"/>
      <c r="FT965" s="29"/>
      <c r="FU965" s="29"/>
      <c r="FV965" s="29"/>
      <c r="FW965" s="29"/>
      <c r="FX965" s="29"/>
      <c r="FY965" s="29"/>
      <c r="FZ965" s="29"/>
      <c r="GA965" s="29"/>
      <c r="GB965" s="29"/>
      <c r="GC965" s="29"/>
    </row>
    <row r="966" spans="1:185" s="30" customFormat="1" ht="15.75" hidden="1" customHeight="1" x14ac:dyDescent="0.2">
      <c r="A966" s="25" t="s">
        <v>1723</v>
      </c>
      <c r="B966" s="41" t="s">
        <v>3122</v>
      </c>
      <c r="C966" s="26" t="s">
        <v>105</v>
      </c>
      <c r="D966" s="24" t="s">
        <v>3285</v>
      </c>
      <c r="E966" s="24" t="s">
        <v>388</v>
      </c>
      <c r="F966" s="31"/>
      <c r="G966" s="24" t="s">
        <v>2042</v>
      </c>
      <c r="H966" s="24" t="s">
        <v>109</v>
      </c>
      <c r="I966" s="25">
        <v>6</v>
      </c>
      <c r="J966" s="24" t="s">
        <v>525</v>
      </c>
      <c r="K966" s="24" t="s">
        <v>3286</v>
      </c>
      <c r="L966" s="27">
        <v>999778730</v>
      </c>
      <c r="M966" s="28" t="s">
        <v>112</v>
      </c>
      <c r="N966" s="28"/>
      <c r="O966" s="27"/>
      <c r="P966" s="27"/>
      <c r="Q966" s="33">
        <f t="shared" si="68"/>
        <v>0</v>
      </c>
      <c r="R966" s="34">
        <f t="shared" si="67"/>
        <v>72</v>
      </c>
      <c r="S966" s="23"/>
      <c r="T966" s="27"/>
      <c r="U966" s="29"/>
      <c r="V966" s="29"/>
      <c r="W966" s="27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  <c r="EB966" s="29"/>
      <c r="EC966" s="29"/>
      <c r="ED966" s="29"/>
      <c r="EE966" s="29"/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</row>
    <row r="967" spans="1:185" s="30" customFormat="1" ht="15.75" hidden="1" customHeight="1" x14ac:dyDescent="0.2">
      <c r="A967" s="25" t="s">
        <v>1723</v>
      </c>
      <c r="B967" s="41" t="s">
        <v>3122</v>
      </c>
      <c r="C967" s="26" t="s">
        <v>105</v>
      </c>
      <c r="D967" s="24" t="s">
        <v>3287</v>
      </c>
      <c r="E967" s="24" t="s">
        <v>3288</v>
      </c>
      <c r="F967" s="31"/>
      <c r="G967" s="24" t="s">
        <v>473</v>
      </c>
      <c r="H967" s="24" t="s">
        <v>316</v>
      </c>
      <c r="I967" s="25">
        <v>7</v>
      </c>
      <c r="J967" s="24" t="s">
        <v>474</v>
      </c>
      <c r="K967" s="24" t="s">
        <v>475</v>
      </c>
      <c r="L967" s="27">
        <v>999885128</v>
      </c>
      <c r="M967" s="28" t="s">
        <v>112</v>
      </c>
      <c r="N967" s="28"/>
      <c r="O967" s="27"/>
      <c r="P967" s="27"/>
      <c r="Q967" s="33">
        <f t="shared" si="68"/>
        <v>0</v>
      </c>
      <c r="R967" s="34">
        <f t="shared" si="67"/>
        <v>72</v>
      </c>
      <c r="S967" s="23"/>
      <c r="T967" s="27"/>
      <c r="U967" s="29"/>
      <c r="V967" s="29"/>
      <c r="W967" s="27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9"/>
      <c r="DK967" s="29"/>
      <c r="DL967" s="29"/>
      <c r="DM967" s="29"/>
      <c r="DN967" s="29"/>
      <c r="DO967" s="29"/>
      <c r="DP967" s="29"/>
      <c r="DQ967" s="29"/>
      <c r="DR967" s="29"/>
      <c r="DS967" s="29"/>
      <c r="DT967" s="29"/>
      <c r="DU967" s="29"/>
      <c r="DV967" s="29"/>
      <c r="DW967" s="29"/>
      <c r="DX967" s="29"/>
      <c r="DY967" s="29"/>
      <c r="DZ967" s="29"/>
      <c r="EA967" s="29"/>
      <c r="EB967" s="29"/>
      <c r="EC967" s="29"/>
      <c r="ED967" s="29"/>
      <c r="EE967" s="29"/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  <c r="FY967" s="29"/>
      <c r="FZ967" s="29"/>
      <c r="GA967" s="29"/>
      <c r="GB967" s="29"/>
      <c r="GC967" s="29"/>
    </row>
    <row r="968" spans="1:185" s="30" customFormat="1" ht="15.75" hidden="1" customHeight="1" x14ac:dyDescent="0.2">
      <c r="A968" s="25" t="s">
        <v>1723</v>
      </c>
      <c r="B968" s="41" t="s">
        <v>3122</v>
      </c>
      <c r="C968" s="26" t="s">
        <v>105</v>
      </c>
      <c r="D968" s="24" t="s">
        <v>1765</v>
      </c>
      <c r="E968" s="24" t="s">
        <v>1326</v>
      </c>
      <c r="F968" s="31">
        <v>37343</v>
      </c>
      <c r="G968" s="24" t="s">
        <v>2608</v>
      </c>
      <c r="H968" s="24" t="s">
        <v>322</v>
      </c>
      <c r="I968" s="25">
        <v>5</v>
      </c>
      <c r="J968" s="24" t="s">
        <v>2609</v>
      </c>
      <c r="K968" s="24" t="s">
        <v>2610</v>
      </c>
      <c r="L968" s="27">
        <v>999849627</v>
      </c>
      <c r="M968" s="28" t="s">
        <v>112</v>
      </c>
      <c r="N968" s="28"/>
      <c r="O968" s="27"/>
      <c r="P968" s="27"/>
      <c r="Q968" s="33">
        <f t="shared" si="68"/>
        <v>0</v>
      </c>
      <c r="R968" s="34">
        <f t="shared" si="67"/>
        <v>72</v>
      </c>
      <c r="S968" s="23"/>
      <c r="T968" s="27"/>
      <c r="U968" s="29"/>
      <c r="V968" s="29"/>
      <c r="W968" s="27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  <c r="EB968" s="29"/>
      <c r="EC968" s="29"/>
      <c r="ED968" s="29"/>
      <c r="EE968" s="29"/>
      <c r="EF968" s="29"/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</row>
    <row r="969" spans="1:185" s="30" customFormat="1" ht="15.75" hidden="1" customHeight="1" x14ac:dyDescent="0.2">
      <c r="A969" s="25" t="s">
        <v>1723</v>
      </c>
      <c r="B969" s="41" t="s">
        <v>3122</v>
      </c>
      <c r="C969" s="26" t="s">
        <v>105</v>
      </c>
      <c r="D969" s="24" t="s">
        <v>468</v>
      </c>
      <c r="E969" s="24" t="s">
        <v>2508</v>
      </c>
      <c r="F969" s="31">
        <v>37538</v>
      </c>
      <c r="G969" s="24" t="s">
        <v>2509</v>
      </c>
      <c r="H969" s="24" t="s">
        <v>291</v>
      </c>
      <c r="I969" s="25">
        <v>7</v>
      </c>
      <c r="J969" s="24" t="s">
        <v>1338</v>
      </c>
      <c r="K969" s="24" t="s">
        <v>1339</v>
      </c>
      <c r="L969" s="27">
        <v>999823367</v>
      </c>
      <c r="M969" s="28" t="s">
        <v>112</v>
      </c>
      <c r="N969" s="28"/>
      <c r="O969" s="27"/>
      <c r="P969" s="27"/>
      <c r="Q969" s="33">
        <f t="shared" si="68"/>
        <v>0</v>
      </c>
      <c r="R969" s="34">
        <f t="shared" si="67"/>
        <v>72</v>
      </c>
      <c r="S969" s="23"/>
      <c r="T969" s="27"/>
      <c r="U969" s="29"/>
      <c r="V969" s="29"/>
      <c r="W969" s="27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9"/>
      <c r="DK969" s="29"/>
      <c r="DL969" s="29"/>
      <c r="DM969" s="29"/>
      <c r="DN969" s="29"/>
      <c r="DO969" s="29"/>
      <c r="DP969" s="29"/>
      <c r="DQ969" s="29"/>
      <c r="DR969" s="29"/>
      <c r="DS969" s="29"/>
      <c r="DT969" s="29"/>
      <c r="DU969" s="29"/>
      <c r="DV969" s="29"/>
      <c r="DW969" s="29"/>
      <c r="DX969" s="29"/>
      <c r="DY969" s="29"/>
      <c r="DZ969" s="29"/>
      <c r="EA969" s="29"/>
      <c r="EB969" s="29"/>
      <c r="EC969" s="29"/>
      <c r="ED969" s="29"/>
      <c r="EE969" s="29"/>
      <c r="EF969" s="29"/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  <c r="FY969" s="29"/>
      <c r="FZ969" s="29"/>
      <c r="GA969" s="29"/>
      <c r="GB969" s="29"/>
      <c r="GC969" s="29"/>
    </row>
    <row r="970" spans="1:185" s="30" customFormat="1" ht="15.75" hidden="1" customHeight="1" x14ac:dyDescent="0.2">
      <c r="A970" s="25" t="s">
        <v>1723</v>
      </c>
      <c r="B970" s="41" t="s">
        <v>3122</v>
      </c>
      <c r="C970" s="26" t="s">
        <v>105</v>
      </c>
      <c r="D970" s="24" t="s">
        <v>3289</v>
      </c>
      <c r="E970" s="24" t="s">
        <v>3290</v>
      </c>
      <c r="F970" s="31"/>
      <c r="G970" s="24" t="s">
        <v>780</v>
      </c>
      <c r="H970" s="24" t="s">
        <v>139</v>
      </c>
      <c r="I970" s="25">
        <v>8</v>
      </c>
      <c r="J970" s="24" t="s">
        <v>2085</v>
      </c>
      <c r="K970" s="24" t="s">
        <v>782</v>
      </c>
      <c r="L970" s="27">
        <v>999875362</v>
      </c>
      <c r="M970" s="28" t="s">
        <v>112</v>
      </c>
      <c r="N970" s="28"/>
      <c r="O970" s="27"/>
      <c r="P970" s="27"/>
      <c r="Q970" s="33">
        <f t="shared" si="68"/>
        <v>0</v>
      </c>
      <c r="R970" s="34">
        <f t="shared" si="67"/>
        <v>72</v>
      </c>
      <c r="S970" s="23"/>
      <c r="T970" s="27"/>
      <c r="U970" s="29"/>
      <c r="V970" s="29"/>
      <c r="W970" s="27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  <c r="BT970" s="29"/>
      <c r="BU970" s="29"/>
      <c r="BV970" s="29"/>
      <c r="BW970" s="29"/>
      <c r="BX970" s="29"/>
      <c r="BY970" s="29"/>
      <c r="BZ970" s="29"/>
      <c r="CA970" s="29"/>
      <c r="CB970" s="29"/>
      <c r="CC970" s="29"/>
      <c r="CD970" s="29"/>
      <c r="CE970" s="29"/>
      <c r="CF970" s="29"/>
      <c r="CG970" s="29"/>
      <c r="CH970" s="29"/>
      <c r="CI970" s="29"/>
      <c r="CJ970" s="29"/>
      <c r="CK970" s="29"/>
      <c r="CL970" s="29"/>
      <c r="CM970" s="29"/>
      <c r="CN970" s="29"/>
      <c r="CO970" s="29"/>
      <c r="CP970" s="29"/>
      <c r="CQ970" s="29"/>
      <c r="CR970" s="29"/>
      <c r="CS970" s="29"/>
      <c r="CT970" s="29"/>
      <c r="CU970" s="29"/>
      <c r="CV970" s="29"/>
      <c r="CW970" s="29"/>
      <c r="CX970" s="29"/>
      <c r="CY970" s="29"/>
      <c r="CZ970" s="29"/>
      <c r="DA970" s="29"/>
      <c r="DB970" s="29"/>
      <c r="DC970" s="29"/>
      <c r="DD970" s="29"/>
      <c r="DE970" s="29"/>
      <c r="DF970" s="29"/>
      <c r="DG970" s="29"/>
      <c r="DH970" s="29"/>
      <c r="DI970" s="29"/>
      <c r="DJ970" s="29"/>
      <c r="DK970" s="29"/>
      <c r="DL970" s="29"/>
      <c r="DM970" s="29"/>
      <c r="DN970" s="29"/>
      <c r="DO970" s="29"/>
      <c r="DP970" s="29"/>
      <c r="DQ970" s="29"/>
      <c r="DR970" s="29"/>
      <c r="DS970" s="29"/>
      <c r="DT970" s="29"/>
      <c r="DU970" s="29"/>
      <c r="DV970" s="29"/>
      <c r="DW970" s="29"/>
      <c r="DX970" s="29"/>
      <c r="DY970" s="29"/>
      <c r="DZ970" s="29"/>
      <c r="EA970" s="29"/>
      <c r="EB970" s="29"/>
      <c r="EC970" s="29"/>
      <c r="ED970" s="29"/>
      <c r="EE970" s="29"/>
      <c r="EF970" s="29"/>
      <c r="EG970" s="29"/>
      <c r="EH970" s="29"/>
      <c r="EI970" s="29"/>
      <c r="EJ970" s="29"/>
      <c r="EK970" s="29"/>
      <c r="EL970" s="29"/>
      <c r="EM970" s="29"/>
      <c r="EN970" s="29"/>
      <c r="EO970" s="29"/>
      <c r="EP970" s="29"/>
      <c r="EQ970" s="29"/>
      <c r="ER970" s="29"/>
      <c r="ES970" s="29"/>
      <c r="ET970" s="29"/>
      <c r="EU970" s="29"/>
      <c r="EV970" s="29"/>
      <c r="EW970" s="29"/>
      <c r="EX970" s="29"/>
      <c r="EY970" s="29"/>
      <c r="EZ970" s="29"/>
      <c r="FA970" s="29"/>
      <c r="FB970" s="29"/>
      <c r="FC970" s="29"/>
      <c r="FD970" s="29"/>
      <c r="FE970" s="29"/>
      <c r="FF970" s="29"/>
      <c r="FG970" s="29"/>
      <c r="FH970" s="29"/>
      <c r="FI970" s="29"/>
      <c r="FJ970" s="29"/>
      <c r="FK970" s="29"/>
      <c r="FL970" s="29"/>
      <c r="FM970" s="29"/>
      <c r="FN970" s="29"/>
      <c r="FO970" s="29"/>
      <c r="FP970" s="29"/>
      <c r="FQ970" s="29"/>
      <c r="FR970" s="29"/>
      <c r="FS970" s="29"/>
      <c r="FT970" s="29"/>
      <c r="FU970" s="29"/>
      <c r="FV970" s="29"/>
      <c r="FW970" s="29"/>
      <c r="FX970" s="29"/>
      <c r="FY970" s="29"/>
      <c r="FZ970" s="29"/>
      <c r="GA970" s="29"/>
      <c r="GB970" s="29"/>
      <c r="GC970" s="29"/>
    </row>
    <row r="971" spans="1:185" s="30" customFormat="1" ht="15.75" hidden="1" customHeight="1" x14ac:dyDescent="0.2">
      <c r="A971" s="25" t="s">
        <v>1723</v>
      </c>
      <c r="B971" s="41" t="s">
        <v>3122</v>
      </c>
      <c r="C971" s="26" t="s">
        <v>105</v>
      </c>
      <c r="D971" s="24" t="s">
        <v>2902</v>
      </c>
      <c r="E971" s="24" t="s">
        <v>3291</v>
      </c>
      <c r="F971" s="31"/>
      <c r="G971" s="24" t="s">
        <v>3292</v>
      </c>
      <c r="H971" s="24" t="s">
        <v>139</v>
      </c>
      <c r="I971" s="25">
        <v>8</v>
      </c>
      <c r="J971" s="24" t="s">
        <v>713</v>
      </c>
      <c r="K971" s="24" t="s">
        <v>3293</v>
      </c>
      <c r="L971" s="27">
        <v>999896976</v>
      </c>
      <c r="M971" s="28" t="s">
        <v>112</v>
      </c>
      <c r="N971" s="28"/>
      <c r="O971" s="27"/>
      <c r="P971" s="27"/>
      <c r="Q971" s="33">
        <f t="shared" si="68"/>
        <v>0</v>
      </c>
      <c r="R971" s="34">
        <f t="shared" si="67"/>
        <v>72</v>
      </c>
      <c r="S971" s="23"/>
      <c r="T971" s="27"/>
      <c r="U971" s="29"/>
      <c r="V971" s="29"/>
      <c r="W971" s="27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  <c r="CR971" s="29"/>
      <c r="CS971" s="29"/>
      <c r="CT971" s="29"/>
      <c r="CU971" s="29"/>
      <c r="CV971" s="29"/>
      <c r="CW971" s="29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9"/>
      <c r="DK971" s="29"/>
      <c r="DL971" s="29"/>
      <c r="DM971" s="29"/>
      <c r="DN971" s="29"/>
      <c r="DO971" s="29"/>
      <c r="DP971" s="29"/>
      <c r="DQ971" s="29"/>
      <c r="DR971" s="29"/>
      <c r="DS971" s="29"/>
      <c r="DT971" s="29"/>
      <c r="DU971" s="29"/>
      <c r="DV971" s="29"/>
      <c r="DW971" s="29"/>
      <c r="DX971" s="29"/>
      <c r="DY971" s="29"/>
      <c r="DZ971" s="29"/>
      <c r="EA971" s="29"/>
      <c r="EB971" s="29"/>
      <c r="EC971" s="29"/>
      <c r="ED971" s="29"/>
      <c r="EE971" s="29"/>
      <c r="EF971" s="29"/>
      <c r="EG971" s="29"/>
      <c r="EH971" s="29"/>
      <c r="EI971" s="29"/>
      <c r="EJ971" s="29"/>
      <c r="EK971" s="29"/>
      <c r="EL971" s="29"/>
      <c r="EM971" s="29"/>
      <c r="EN971" s="29"/>
      <c r="EO971" s="29"/>
      <c r="EP971" s="29"/>
      <c r="EQ971" s="29"/>
      <c r="ER971" s="29"/>
      <c r="ES971" s="29"/>
      <c r="ET971" s="29"/>
      <c r="EU971" s="29"/>
      <c r="EV971" s="29"/>
      <c r="EW971" s="29"/>
      <c r="EX971" s="29"/>
      <c r="EY971" s="29"/>
      <c r="EZ971" s="29"/>
      <c r="FA971" s="29"/>
      <c r="FB971" s="29"/>
      <c r="FC971" s="29"/>
      <c r="FD971" s="29"/>
      <c r="FE971" s="29"/>
      <c r="FF971" s="29"/>
      <c r="FG971" s="29"/>
      <c r="FH971" s="29"/>
      <c r="FI971" s="29"/>
      <c r="FJ971" s="29"/>
      <c r="FK971" s="29"/>
      <c r="FL971" s="29"/>
      <c r="FM971" s="29"/>
      <c r="FN971" s="29"/>
      <c r="FO971" s="29"/>
      <c r="FP971" s="29"/>
      <c r="FQ971" s="29"/>
      <c r="FR971" s="29"/>
      <c r="FS971" s="29"/>
      <c r="FT971" s="29"/>
      <c r="FU971" s="29"/>
      <c r="FV971" s="29"/>
      <c r="FW971" s="29"/>
      <c r="FX971" s="29"/>
      <c r="FY971" s="29"/>
      <c r="FZ971" s="29"/>
      <c r="GA971" s="29"/>
      <c r="GB971" s="29"/>
      <c r="GC971" s="29"/>
    </row>
    <row r="972" spans="1:185" s="30" customFormat="1" ht="15.75" hidden="1" customHeight="1" x14ac:dyDescent="0.2">
      <c r="A972" s="25" t="s">
        <v>1723</v>
      </c>
      <c r="B972" s="41" t="s">
        <v>3122</v>
      </c>
      <c r="C972" s="26" t="s">
        <v>105</v>
      </c>
      <c r="D972" s="24" t="s">
        <v>2272</v>
      </c>
      <c r="E972" s="24" t="s">
        <v>3294</v>
      </c>
      <c r="F972" s="31"/>
      <c r="G972" s="24" t="s">
        <v>372</v>
      </c>
      <c r="H972" s="24" t="s">
        <v>116</v>
      </c>
      <c r="I972" s="25">
        <v>2</v>
      </c>
      <c r="J972" s="24" t="s">
        <v>454</v>
      </c>
      <c r="K972" s="24" t="s">
        <v>455</v>
      </c>
      <c r="L972" s="27">
        <v>999845126</v>
      </c>
      <c r="M972" s="28" t="s">
        <v>112</v>
      </c>
      <c r="N972" s="28"/>
      <c r="O972" s="27"/>
      <c r="P972" s="27"/>
      <c r="Q972" s="33">
        <f t="shared" si="68"/>
        <v>0</v>
      </c>
      <c r="R972" s="34">
        <f t="shared" si="67"/>
        <v>72</v>
      </c>
      <c r="S972" s="23"/>
      <c r="T972" s="27"/>
      <c r="U972" s="29"/>
      <c r="V972" s="29"/>
      <c r="W972" s="27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  <c r="BT972" s="29"/>
      <c r="BU972" s="29"/>
      <c r="BV972" s="29"/>
      <c r="BW972" s="29"/>
      <c r="BX972" s="29"/>
      <c r="BY972" s="29"/>
      <c r="BZ972" s="29"/>
      <c r="CA972" s="29"/>
      <c r="CB972" s="29"/>
      <c r="CC972" s="29"/>
      <c r="CD972" s="29"/>
      <c r="CE972" s="29"/>
      <c r="CF972" s="29"/>
      <c r="CG972" s="29"/>
      <c r="CH972" s="29"/>
      <c r="CI972" s="29"/>
      <c r="CJ972" s="29"/>
      <c r="CK972" s="29"/>
      <c r="CL972" s="29"/>
      <c r="CM972" s="29"/>
      <c r="CN972" s="29"/>
      <c r="CO972" s="29"/>
      <c r="CP972" s="29"/>
      <c r="CQ972" s="29"/>
      <c r="CR972" s="29"/>
      <c r="CS972" s="29"/>
      <c r="CT972" s="29"/>
      <c r="CU972" s="29"/>
      <c r="CV972" s="29"/>
      <c r="CW972" s="29"/>
      <c r="CX972" s="29"/>
      <c r="CY972" s="29"/>
      <c r="CZ972" s="29"/>
      <c r="DA972" s="29"/>
      <c r="DB972" s="29"/>
      <c r="DC972" s="29"/>
      <c r="DD972" s="29"/>
      <c r="DE972" s="29"/>
      <c r="DF972" s="29"/>
      <c r="DG972" s="29"/>
      <c r="DH972" s="29"/>
      <c r="DI972" s="29"/>
      <c r="DJ972" s="29"/>
      <c r="DK972" s="29"/>
      <c r="DL972" s="29"/>
      <c r="DM972" s="29"/>
      <c r="DN972" s="29"/>
      <c r="DO972" s="29"/>
      <c r="DP972" s="29"/>
      <c r="DQ972" s="29"/>
      <c r="DR972" s="29"/>
      <c r="DS972" s="29"/>
      <c r="DT972" s="29"/>
      <c r="DU972" s="29"/>
      <c r="DV972" s="29"/>
      <c r="DW972" s="29"/>
      <c r="DX972" s="29"/>
      <c r="DY972" s="29"/>
      <c r="DZ972" s="29"/>
      <c r="EA972" s="29"/>
      <c r="EB972" s="29"/>
      <c r="EC972" s="29"/>
      <c r="ED972" s="29"/>
      <c r="EE972" s="29"/>
      <c r="EF972" s="29"/>
      <c r="EG972" s="29"/>
      <c r="EH972" s="29"/>
      <c r="EI972" s="29"/>
      <c r="EJ972" s="29"/>
      <c r="EK972" s="29"/>
      <c r="EL972" s="29"/>
      <c r="EM972" s="29"/>
      <c r="EN972" s="29"/>
      <c r="EO972" s="29"/>
      <c r="EP972" s="29"/>
      <c r="EQ972" s="29"/>
      <c r="ER972" s="29"/>
      <c r="ES972" s="29"/>
      <c r="ET972" s="29"/>
      <c r="EU972" s="29"/>
      <c r="EV972" s="29"/>
      <c r="EW972" s="29"/>
      <c r="EX972" s="29"/>
      <c r="EY972" s="29"/>
      <c r="EZ972" s="29"/>
      <c r="FA972" s="29"/>
      <c r="FB972" s="29"/>
      <c r="FC972" s="29"/>
      <c r="FD972" s="29"/>
      <c r="FE972" s="29"/>
      <c r="FF972" s="29"/>
      <c r="FG972" s="29"/>
      <c r="FH972" s="29"/>
      <c r="FI972" s="29"/>
      <c r="FJ972" s="29"/>
      <c r="FK972" s="29"/>
      <c r="FL972" s="29"/>
      <c r="FM972" s="29"/>
      <c r="FN972" s="29"/>
      <c r="FO972" s="29"/>
      <c r="FP972" s="29"/>
      <c r="FQ972" s="29"/>
      <c r="FR972" s="29"/>
      <c r="FS972" s="29"/>
      <c r="FT972" s="29"/>
      <c r="FU972" s="29"/>
      <c r="FV972" s="29"/>
      <c r="FW972" s="29"/>
      <c r="FX972" s="29"/>
      <c r="FY972" s="29"/>
      <c r="FZ972" s="29"/>
      <c r="GA972" s="29"/>
      <c r="GB972" s="29"/>
      <c r="GC972" s="29"/>
    </row>
    <row r="973" spans="1:185" s="30" customFormat="1" ht="15.75" hidden="1" customHeight="1" x14ac:dyDescent="0.2">
      <c r="A973" s="25" t="s">
        <v>1723</v>
      </c>
      <c r="B973" s="41" t="s">
        <v>3122</v>
      </c>
      <c r="C973" s="26" t="s">
        <v>105</v>
      </c>
      <c r="D973" s="24" t="s">
        <v>2330</v>
      </c>
      <c r="E973" s="24" t="s">
        <v>3295</v>
      </c>
      <c r="F973" s="31"/>
      <c r="G973" s="24" t="s">
        <v>1707</v>
      </c>
      <c r="H973" s="24" t="s">
        <v>426</v>
      </c>
      <c r="I973" s="25">
        <v>7</v>
      </c>
      <c r="J973" s="24" t="s">
        <v>1793</v>
      </c>
      <c r="K973" s="24" t="s">
        <v>1794</v>
      </c>
      <c r="L973" s="27">
        <v>999893420</v>
      </c>
      <c r="M973" s="28" t="s">
        <v>112</v>
      </c>
      <c r="N973" s="28"/>
      <c r="O973" s="27"/>
      <c r="P973" s="27"/>
      <c r="Q973" s="33">
        <f t="shared" si="68"/>
        <v>0</v>
      </c>
      <c r="R973" s="34">
        <f t="shared" si="67"/>
        <v>72</v>
      </c>
      <c r="S973" s="23"/>
      <c r="T973" s="27"/>
      <c r="U973" s="29"/>
      <c r="V973" s="29"/>
      <c r="W973" s="27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  <c r="BY973" s="29"/>
      <c r="BZ973" s="29"/>
      <c r="CA973" s="29"/>
      <c r="CB973" s="29"/>
      <c r="CC973" s="29"/>
      <c r="CD973" s="29"/>
      <c r="CE973" s="29"/>
      <c r="CF973" s="29"/>
      <c r="CG973" s="29"/>
      <c r="CH973" s="29"/>
      <c r="CI973" s="29"/>
      <c r="CJ973" s="29"/>
      <c r="CK973" s="29"/>
      <c r="CL973" s="29"/>
      <c r="CM973" s="29"/>
      <c r="CN973" s="29"/>
      <c r="CO973" s="29"/>
      <c r="CP973" s="29"/>
      <c r="CQ973" s="29"/>
      <c r="CR973" s="29"/>
      <c r="CS973" s="29"/>
      <c r="CT973" s="29"/>
      <c r="CU973" s="29"/>
      <c r="CV973" s="29"/>
      <c r="CW973" s="29"/>
      <c r="CX973" s="29"/>
      <c r="CY973" s="29"/>
      <c r="CZ973" s="29"/>
      <c r="DA973" s="29"/>
      <c r="DB973" s="29"/>
      <c r="DC973" s="29"/>
      <c r="DD973" s="29"/>
      <c r="DE973" s="29"/>
      <c r="DF973" s="29"/>
      <c r="DG973" s="29"/>
      <c r="DH973" s="29"/>
      <c r="DI973" s="29"/>
      <c r="DJ973" s="29"/>
      <c r="DK973" s="29"/>
      <c r="DL973" s="29"/>
      <c r="DM973" s="29"/>
      <c r="DN973" s="29"/>
      <c r="DO973" s="29"/>
      <c r="DP973" s="29"/>
      <c r="DQ973" s="29"/>
      <c r="DR973" s="29"/>
      <c r="DS973" s="29"/>
      <c r="DT973" s="29"/>
      <c r="DU973" s="29"/>
      <c r="DV973" s="29"/>
      <c r="DW973" s="29"/>
      <c r="DX973" s="29"/>
      <c r="DY973" s="29"/>
      <c r="DZ973" s="29"/>
      <c r="EA973" s="29"/>
      <c r="EB973" s="29"/>
      <c r="EC973" s="29"/>
      <c r="ED973" s="29"/>
      <c r="EE973" s="29"/>
      <c r="EF973" s="29"/>
      <c r="EG973" s="29"/>
      <c r="EH973" s="29"/>
      <c r="EI973" s="29"/>
      <c r="EJ973" s="29"/>
      <c r="EK973" s="29"/>
      <c r="EL973" s="29"/>
      <c r="EM973" s="29"/>
      <c r="EN973" s="29"/>
      <c r="EO973" s="29"/>
      <c r="EP973" s="29"/>
      <c r="EQ973" s="29"/>
      <c r="ER973" s="29"/>
      <c r="ES973" s="29"/>
      <c r="ET973" s="29"/>
      <c r="EU973" s="29"/>
      <c r="EV973" s="29"/>
      <c r="EW973" s="29"/>
      <c r="EX973" s="29"/>
      <c r="EY973" s="29"/>
      <c r="EZ973" s="29"/>
      <c r="FA973" s="29"/>
      <c r="FB973" s="29"/>
      <c r="FC973" s="29"/>
      <c r="FD973" s="29"/>
      <c r="FE973" s="29"/>
      <c r="FF973" s="29"/>
      <c r="FG973" s="29"/>
      <c r="FH973" s="29"/>
      <c r="FI973" s="29"/>
      <c r="FJ973" s="29"/>
      <c r="FK973" s="29"/>
      <c r="FL973" s="29"/>
      <c r="FM973" s="29"/>
      <c r="FN973" s="29"/>
      <c r="FO973" s="29"/>
      <c r="FP973" s="29"/>
      <c r="FQ973" s="29"/>
      <c r="FR973" s="29"/>
      <c r="FS973" s="29"/>
      <c r="FT973" s="29"/>
      <c r="FU973" s="29"/>
      <c r="FV973" s="29"/>
      <c r="FW973" s="29"/>
      <c r="FX973" s="29"/>
      <c r="FY973" s="29"/>
      <c r="FZ973" s="29"/>
      <c r="GA973" s="29"/>
      <c r="GB973" s="29"/>
      <c r="GC973" s="29"/>
    </row>
    <row r="974" spans="1:185" s="30" customFormat="1" ht="15.75" hidden="1" customHeight="1" x14ac:dyDescent="0.2">
      <c r="A974" s="25" t="s">
        <v>1723</v>
      </c>
      <c r="B974" s="41" t="s">
        <v>3122</v>
      </c>
      <c r="C974" s="26" t="s">
        <v>105</v>
      </c>
      <c r="D974" s="24" t="s">
        <v>1912</v>
      </c>
      <c r="E974" s="24" t="s">
        <v>3296</v>
      </c>
      <c r="F974" s="31"/>
      <c r="G974" s="24" t="s">
        <v>468</v>
      </c>
      <c r="H974" s="24" t="s">
        <v>122</v>
      </c>
      <c r="I974" s="25">
        <v>4</v>
      </c>
      <c r="J974" s="24" t="s">
        <v>328</v>
      </c>
      <c r="K974" s="24" t="s">
        <v>329</v>
      </c>
      <c r="L974" s="27">
        <v>999705163</v>
      </c>
      <c r="M974" s="28" t="s">
        <v>112</v>
      </c>
      <c r="N974" s="28"/>
      <c r="O974" s="27"/>
      <c r="P974" s="27"/>
      <c r="Q974" s="33">
        <f t="shared" si="68"/>
        <v>0</v>
      </c>
      <c r="R974" s="34">
        <f t="shared" si="67"/>
        <v>72</v>
      </c>
      <c r="S974" s="23"/>
      <c r="T974" s="27"/>
      <c r="U974" s="29"/>
      <c r="V974" s="29"/>
      <c r="W974" s="27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  <c r="CR974" s="29"/>
      <c r="CS974" s="29"/>
      <c r="CT974" s="29"/>
      <c r="CU974" s="29"/>
      <c r="CV974" s="29"/>
      <c r="CW974" s="29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9"/>
      <c r="DK974" s="29"/>
      <c r="DL974" s="29"/>
      <c r="DM974" s="29"/>
      <c r="DN974" s="29"/>
      <c r="DO974" s="29"/>
      <c r="DP974" s="29"/>
      <c r="DQ974" s="29"/>
      <c r="DR974" s="29"/>
      <c r="DS974" s="29"/>
      <c r="DT974" s="29"/>
      <c r="DU974" s="29"/>
      <c r="DV974" s="29"/>
      <c r="DW974" s="29"/>
      <c r="DX974" s="29"/>
      <c r="DY974" s="29"/>
      <c r="DZ974" s="29"/>
      <c r="EA974" s="29"/>
      <c r="EB974" s="29"/>
      <c r="EC974" s="29"/>
      <c r="ED974" s="29"/>
      <c r="EE974" s="29"/>
      <c r="EF974" s="29"/>
      <c r="EG974" s="29"/>
      <c r="EH974" s="29"/>
      <c r="EI974" s="29"/>
      <c r="EJ974" s="29"/>
      <c r="EK974" s="29"/>
      <c r="EL974" s="29"/>
      <c r="EM974" s="29"/>
      <c r="EN974" s="29"/>
      <c r="EO974" s="29"/>
      <c r="EP974" s="29"/>
      <c r="EQ974" s="29"/>
      <c r="ER974" s="29"/>
      <c r="ES974" s="29"/>
      <c r="ET974" s="29"/>
      <c r="EU974" s="29"/>
      <c r="EV974" s="29"/>
      <c r="EW974" s="29"/>
      <c r="EX974" s="29"/>
      <c r="EY974" s="29"/>
      <c r="EZ974" s="29"/>
      <c r="FA974" s="29"/>
      <c r="FB974" s="29"/>
      <c r="FC974" s="29"/>
      <c r="FD974" s="29"/>
      <c r="FE974" s="29"/>
      <c r="FF974" s="29"/>
      <c r="FG974" s="29"/>
      <c r="FH974" s="29"/>
      <c r="FI974" s="29"/>
      <c r="FJ974" s="29"/>
      <c r="FK974" s="29"/>
      <c r="FL974" s="29"/>
      <c r="FM974" s="29"/>
      <c r="FN974" s="29"/>
      <c r="FO974" s="29"/>
      <c r="FP974" s="29"/>
      <c r="FQ974" s="29"/>
      <c r="FR974" s="29"/>
      <c r="FS974" s="29"/>
      <c r="FT974" s="29"/>
      <c r="FU974" s="29"/>
      <c r="FV974" s="29"/>
      <c r="FW974" s="29"/>
      <c r="FX974" s="29"/>
      <c r="FY974" s="29"/>
      <c r="FZ974" s="29"/>
      <c r="GA974" s="29"/>
      <c r="GB974" s="29"/>
      <c r="GC974" s="29"/>
    </row>
    <row r="975" spans="1:185" s="30" customFormat="1" ht="15.75" hidden="1" customHeight="1" x14ac:dyDescent="0.2">
      <c r="A975" s="25" t="s">
        <v>1723</v>
      </c>
      <c r="B975" s="41" t="s">
        <v>3122</v>
      </c>
      <c r="C975" s="26" t="s">
        <v>105</v>
      </c>
      <c r="D975" s="24" t="s">
        <v>1791</v>
      </c>
      <c r="E975" s="24" t="s">
        <v>2590</v>
      </c>
      <c r="F975" s="31">
        <v>37074</v>
      </c>
      <c r="G975" s="24" t="s">
        <v>3297</v>
      </c>
      <c r="H975" s="24" t="s">
        <v>269</v>
      </c>
      <c r="I975" s="25">
        <v>3</v>
      </c>
      <c r="J975" s="24" t="s">
        <v>1013</v>
      </c>
      <c r="K975" s="24" t="s">
        <v>3298</v>
      </c>
      <c r="L975" s="27">
        <v>999798677</v>
      </c>
      <c r="M975" s="28" t="s">
        <v>112</v>
      </c>
      <c r="N975" s="28"/>
      <c r="O975" s="27"/>
      <c r="P975" s="27"/>
      <c r="Q975" s="33">
        <f t="shared" si="68"/>
        <v>0</v>
      </c>
      <c r="R975" s="34">
        <f t="shared" si="67"/>
        <v>72</v>
      </c>
      <c r="S975" s="23"/>
      <c r="T975" s="27"/>
      <c r="U975" s="29"/>
      <c r="V975" s="29"/>
      <c r="W975" s="27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9"/>
      <c r="DK975" s="29"/>
      <c r="DL975" s="29"/>
      <c r="DM975" s="29"/>
      <c r="DN975" s="29"/>
      <c r="DO975" s="29"/>
      <c r="DP975" s="29"/>
      <c r="DQ975" s="29"/>
      <c r="DR975" s="29"/>
      <c r="DS975" s="29"/>
      <c r="DT975" s="29"/>
      <c r="DU975" s="29"/>
      <c r="DV975" s="29"/>
      <c r="DW975" s="29"/>
      <c r="DX975" s="29"/>
      <c r="DY975" s="29"/>
      <c r="DZ975" s="29"/>
      <c r="EA975" s="29"/>
      <c r="EB975" s="29"/>
      <c r="EC975" s="29"/>
      <c r="ED975" s="29"/>
      <c r="EE975" s="29"/>
      <c r="EF975" s="29"/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  <c r="FY975" s="29"/>
      <c r="FZ975" s="29"/>
      <c r="GA975" s="29"/>
      <c r="GB975" s="29"/>
      <c r="GC975" s="29"/>
    </row>
    <row r="976" spans="1:185" s="30" customFormat="1" ht="15.75" hidden="1" customHeight="1" x14ac:dyDescent="0.2">
      <c r="A976" s="25" t="s">
        <v>1723</v>
      </c>
      <c r="B976" s="41" t="s">
        <v>3122</v>
      </c>
      <c r="C976" s="26" t="s">
        <v>105</v>
      </c>
      <c r="D976" s="24" t="s">
        <v>3299</v>
      </c>
      <c r="E976" s="24" t="s">
        <v>3300</v>
      </c>
      <c r="F976" s="31"/>
      <c r="G976" s="24" t="s">
        <v>3301</v>
      </c>
      <c r="H976" s="24" t="s">
        <v>116</v>
      </c>
      <c r="I976" s="25">
        <v>2</v>
      </c>
      <c r="J976" s="24" t="s">
        <v>449</v>
      </c>
      <c r="K976" s="24" t="s">
        <v>3302</v>
      </c>
      <c r="L976" s="27">
        <v>999775953</v>
      </c>
      <c r="M976" s="28" t="s">
        <v>112</v>
      </c>
      <c r="N976" s="28"/>
      <c r="O976" s="27"/>
      <c r="P976" s="27"/>
      <c r="Q976" s="33">
        <f t="shared" si="68"/>
        <v>0</v>
      </c>
      <c r="R976" s="34">
        <f t="shared" si="67"/>
        <v>72</v>
      </c>
      <c r="S976" s="23"/>
      <c r="T976" s="27"/>
      <c r="U976" s="29"/>
      <c r="V976" s="29"/>
      <c r="W976" s="27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29"/>
      <c r="CB976" s="29"/>
      <c r="CC976" s="29"/>
      <c r="CD976" s="29"/>
      <c r="CE976" s="29"/>
      <c r="CF976" s="29"/>
      <c r="CG976" s="29"/>
      <c r="CH976" s="29"/>
      <c r="CI976" s="29"/>
      <c r="CJ976" s="29"/>
      <c r="CK976" s="29"/>
      <c r="CL976" s="29"/>
      <c r="CM976" s="29"/>
      <c r="CN976" s="29"/>
      <c r="CO976" s="29"/>
      <c r="CP976" s="29"/>
      <c r="CQ976" s="29"/>
      <c r="CR976" s="29"/>
      <c r="CS976" s="29"/>
      <c r="CT976" s="29"/>
      <c r="CU976" s="29"/>
      <c r="CV976" s="29"/>
      <c r="CW976" s="29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9"/>
      <c r="DK976" s="29"/>
      <c r="DL976" s="29"/>
      <c r="DM976" s="29"/>
      <c r="DN976" s="29"/>
      <c r="DO976" s="29"/>
      <c r="DP976" s="29"/>
      <c r="DQ976" s="29"/>
      <c r="DR976" s="29"/>
      <c r="DS976" s="29"/>
      <c r="DT976" s="29"/>
      <c r="DU976" s="29"/>
      <c r="DV976" s="29"/>
      <c r="DW976" s="29"/>
      <c r="DX976" s="29"/>
      <c r="DY976" s="29"/>
      <c r="DZ976" s="29"/>
      <c r="EA976" s="29"/>
      <c r="EB976" s="29"/>
      <c r="EC976" s="29"/>
      <c r="ED976" s="29"/>
      <c r="EE976" s="29"/>
      <c r="EF976" s="29"/>
      <c r="EG976" s="29"/>
      <c r="EH976" s="29"/>
      <c r="EI976" s="29"/>
      <c r="EJ976" s="29"/>
      <c r="EK976" s="29"/>
      <c r="EL976" s="29"/>
      <c r="EM976" s="29"/>
      <c r="EN976" s="29"/>
      <c r="EO976" s="29"/>
      <c r="EP976" s="29"/>
      <c r="EQ976" s="29"/>
      <c r="ER976" s="29"/>
      <c r="ES976" s="29"/>
      <c r="ET976" s="29"/>
      <c r="EU976" s="29"/>
      <c r="EV976" s="29"/>
      <c r="EW976" s="29"/>
      <c r="EX976" s="29"/>
      <c r="EY976" s="29"/>
      <c r="EZ976" s="29"/>
      <c r="FA976" s="29"/>
      <c r="FB976" s="29"/>
      <c r="FC976" s="29"/>
      <c r="FD976" s="29"/>
      <c r="FE976" s="29"/>
      <c r="FF976" s="29"/>
      <c r="FG976" s="29"/>
      <c r="FH976" s="29"/>
      <c r="FI976" s="29"/>
      <c r="FJ976" s="29"/>
      <c r="FK976" s="29"/>
      <c r="FL976" s="29"/>
      <c r="FM976" s="29"/>
      <c r="FN976" s="29"/>
      <c r="FO976" s="29"/>
      <c r="FP976" s="29"/>
      <c r="FQ976" s="29"/>
      <c r="FR976" s="29"/>
      <c r="FS976" s="29"/>
      <c r="FT976" s="29"/>
      <c r="FU976" s="29"/>
      <c r="FV976" s="29"/>
      <c r="FW976" s="29"/>
      <c r="FX976" s="29"/>
      <c r="FY976" s="29"/>
      <c r="FZ976" s="29"/>
      <c r="GA976" s="29"/>
      <c r="GB976" s="29"/>
      <c r="GC976" s="29"/>
    </row>
    <row r="977" spans="1:185" s="30" customFormat="1" ht="15.75" hidden="1" customHeight="1" x14ac:dyDescent="0.2">
      <c r="A977" s="25" t="s">
        <v>1723</v>
      </c>
      <c r="B977" s="41" t="s">
        <v>3122</v>
      </c>
      <c r="C977" s="26" t="s">
        <v>105</v>
      </c>
      <c r="D977" s="24" t="s">
        <v>3303</v>
      </c>
      <c r="E977" s="24" t="s">
        <v>3304</v>
      </c>
      <c r="F977" s="31">
        <v>37177</v>
      </c>
      <c r="G977" s="24" t="s">
        <v>2028</v>
      </c>
      <c r="H977" s="24" t="s">
        <v>606</v>
      </c>
      <c r="I977" s="25">
        <v>7</v>
      </c>
      <c r="J977" s="24" t="s">
        <v>1233</v>
      </c>
      <c r="K977" s="24" t="s">
        <v>1234</v>
      </c>
      <c r="L977" s="27">
        <v>999900718</v>
      </c>
      <c r="M977" s="28" t="s">
        <v>112</v>
      </c>
      <c r="N977" s="28"/>
      <c r="O977" s="27"/>
      <c r="P977" s="27"/>
      <c r="Q977" s="33">
        <f t="shared" si="68"/>
        <v>0</v>
      </c>
      <c r="R977" s="34">
        <f t="shared" si="67"/>
        <v>72</v>
      </c>
      <c r="S977" s="23"/>
      <c r="T977" s="27"/>
      <c r="U977" s="29"/>
      <c r="V977" s="29"/>
      <c r="W977" s="27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29"/>
      <c r="CB977" s="29"/>
      <c r="CC977" s="29"/>
      <c r="CD977" s="29"/>
      <c r="CE977" s="29"/>
      <c r="CF977" s="29"/>
      <c r="CG977" s="29"/>
      <c r="CH977" s="29"/>
      <c r="CI977" s="29"/>
      <c r="CJ977" s="29"/>
      <c r="CK977" s="29"/>
      <c r="CL977" s="29"/>
      <c r="CM977" s="29"/>
      <c r="CN977" s="29"/>
      <c r="CO977" s="29"/>
      <c r="CP977" s="29"/>
      <c r="CQ977" s="29"/>
      <c r="CR977" s="29"/>
      <c r="CS977" s="29"/>
      <c r="CT977" s="29"/>
      <c r="CU977" s="29"/>
      <c r="CV977" s="29"/>
      <c r="CW977" s="29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9"/>
      <c r="DK977" s="29"/>
      <c r="DL977" s="29"/>
      <c r="DM977" s="29"/>
      <c r="DN977" s="29"/>
      <c r="DO977" s="29"/>
      <c r="DP977" s="29"/>
      <c r="DQ977" s="29"/>
      <c r="DR977" s="29"/>
      <c r="DS977" s="29"/>
      <c r="DT977" s="29"/>
      <c r="DU977" s="29"/>
      <c r="DV977" s="29"/>
      <c r="DW977" s="29"/>
      <c r="DX977" s="29"/>
      <c r="DY977" s="29"/>
      <c r="DZ977" s="29"/>
      <c r="EA977" s="29"/>
      <c r="EB977" s="29"/>
      <c r="EC977" s="29"/>
      <c r="ED977" s="29"/>
      <c r="EE977" s="29"/>
      <c r="EF977" s="29"/>
      <c r="EG977" s="29"/>
      <c r="EH977" s="29"/>
      <c r="EI977" s="29"/>
      <c r="EJ977" s="29"/>
      <c r="EK977" s="29"/>
      <c r="EL977" s="29"/>
      <c r="EM977" s="29"/>
      <c r="EN977" s="29"/>
      <c r="EO977" s="29"/>
      <c r="EP977" s="29"/>
      <c r="EQ977" s="29"/>
      <c r="ER977" s="29"/>
      <c r="ES977" s="29"/>
      <c r="ET977" s="29"/>
      <c r="EU977" s="29"/>
      <c r="EV977" s="29"/>
      <c r="EW977" s="29"/>
      <c r="EX977" s="29"/>
      <c r="EY977" s="29"/>
      <c r="EZ977" s="29"/>
      <c r="FA977" s="29"/>
      <c r="FB977" s="29"/>
      <c r="FC977" s="29"/>
      <c r="FD977" s="29"/>
      <c r="FE977" s="29"/>
      <c r="FF977" s="29"/>
      <c r="FG977" s="29"/>
      <c r="FH977" s="29"/>
      <c r="FI977" s="29"/>
      <c r="FJ977" s="29"/>
      <c r="FK977" s="29"/>
      <c r="FL977" s="29"/>
      <c r="FM977" s="29"/>
      <c r="FN977" s="29"/>
      <c r="FO977" s="29"/>
      <c r="FP977" s="29"/>
      <c r="FQ977" s="29"/>
      <c r="FR977" s="29"/>
      <c r="FS977" s="29"/>
      <c r="FT977" s="29"/>
      <c r="FU977" s="29"/>
      <c r="FV977" s="29"/>
      <c r="FW977" s="29"/>
      <c r="FX977" s="29"/>
      <c r="FY977" s="29"/>
      <c r="FZ977" s="29"/>
      <c r="GA977" s="29"/>
      <c r="GB977" s="29"/>
      <c r="GC977" s="29"/>
    </row>
    <row r="978" spans="1:185" s="30" customFormat="1" ht="15.75" hidden="1" customHeight="1" x14ac:dyDescent="0.2">
      <c r="A978" s="25" t="s">
        <v>1723</v>
      </c>
      <c r="B978" s="41" t="s">
        <v>3122</v>
      </c>
      <c r="C978" s="26" t="s">
        <v>105</v>
      </c>
      <c r="D978" s="24" t="s">
        <v>2925</v>
      </c>
      <c r="E978" s="24" t="s">
        <v>2926</v>
      </c>
      <c r="F978" s="31"/>
      <c r="G978" s="24" t="s">
        <v>2927</v>
      </c>
      <c r="H978" s="24" t="s">
        <v>310</v>
      </c>
      <c r="I978" s="25">
        <v>5</v>
      </c>
      <c r="J978" s="24" t="s">
        <v>745</v>
      </c>
      <c r="K978" s="24" t="s">
        <v>746</v>
      </c>
      <c r="L978" s="27">
        <v>999710488</v>
      </c>
      <c r="M978" s="28" t="s">
        <v>112</v>
      </c>
      <c r="N978" s="28"/>
      <c r="O978" s="27"/>
      <c r="P978" s="27"/>
      <c r="Q978" s="33">
        <f t="shared" si="68"/>
        <v>0</v>
      </c>
      <c r="R978" s="34">
        <f t="shared" si="67"/>
        <v>72</v>
      </c>
      <c r="S978" s="23"/>
      <c r="T978" s="27"/>
      <c r="U978" s="29"/>
      <c r="V978" s="29"/>
      <c r="W978" s="27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29"/>
      <c r="CB978" s="29"/>
      <c r="CC978" s="29"/>
      <c r="CD978" s="29"/>
      <c r="CE978" s="29"/>
      <c r="CF978" s="29"/>
      <c r="CG978" s="29"/>
      <c r="CH978" s="29"/>
      <c r="CI978" s="29"/>
      <c r="CJ978" s="29"/>
      <c r="CK978" s="29"/>
      <c r="CL978" s="29"/>
      <c r="CM978" s="29"/>
      <c r="CN978" s="29"/>
      <c r="CO978" s="29"/>
      <c r="CP978" s="29"/>
      <c r="CQ978" s="29"/>
      <c r="CR978" s="29"/>
      <c r="CS978" s="29"/>
      <c r="CT978" s="29"/>
      <c r="CU978" s="29"/>
      <c r="CV978" s="29"/>
      <c r="CW978" s="29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9"/>
      <c r="DK978" s="29"/>
      <c r="DL978" s="29"/>
      <c r="DM978" s="29"/>
      <c r="DN978" s="29"/>
      <c r="DO978" s="29"/>
      <c r="DP978" s="29"/>
      <c r="DQ978" s="29"/>
      <c r="DR978" s="29"/>
      <c r="DS978" s="29"/>
      <c r="DT978" s="29"/>
      <c r="DU978" s="29"/>
      <c r="DV978" s="29"/>
      <c r="DW978" s="29"/>
      <c r="DX978" s="29"/>
      <c r="DY978" s="29"/>
      <c r="DZ978" s="29"/>
      <c r="EA978" s="29"/>
      <c r="EB978" s="29"/>
      <c r="EC978" s="29"/>
      <c r="ED978" s="29"/>
      <c r="EE978" s="29"/>
      <c r="EF978" s="29"/>
      <c r="EG978" s="29"/>
      <c r="EH978" s="29"/>
      <c r="EI978" s="29"/>
      <c r="EJ978" s="29"/>
      <c r="EK978" s="29"/>
      <c r="EL978" s="29"/>
      <c r="EM978" s="29"/>
      <c r="EN978" s="29"/>
      <c r="EO978" s="29"/>
      <c r="EP978" s="29"/>
      <c r="EQ978" s="29"/>
      <c r="ER978" s="29"/>
      <c r="ES978" s="29"/>
      <c r="ET978" s="29"/>
      <c r="EU978" s="29"/>
      <c r="EV978" s="29"/>
      <c r="EW978" s="29"/>
      <c r="EX978" s="29"/>
      <c r="EY978" s="29"/>
      <c r="EZ978" s="29"/>
      <c r="FA978" s="29"/>
      <c r="FB978" s="29"/>
      <c r="FC978" s="29"/>
      <c r="FD978" s="29"/>
      <c r="FE978" s="29"/>
      <c r="FF978" s="29"/>
      <c r="FG978" s="29"/>
      <c r="FH978" s="29"/>
      <c r="FI978" s="29"/>
      <c r="FJ978" s="29"/>
      <c r="FK978" s="29"/>
      <c r="FL978" s="29"/>
      <c r="FM978" s="29"/>
      <c r="FN978" s="29"/>
      <c r="FO978" s="29"/>
      <c r="FP978" s="29"/>
      <c r="FQ978" s="29"/>
      <c r="FR978" s="29"/>
      <c r="FS978" s="29"/>
      <c r="FT978" s="29"/>
      <c r="FU978" s="29"/>
      <c r="FV978" s="29"/>
      <c r="FW978" s="29"/>
      <c r="FX978" s="29"/>
      <c r="FY978" s="29"/>
      <c r="FZ978" s="29"/>
      <c r="GA978" s="29"/>
      <c r="GB978" s="29"/>
      <c r="GC978" s="29"/>
    </row>
    <row r="979" spans="1:185" s="30" customFormat="1" ht="15.75" hidden="1" customHeight="1" x14ac:dyDescent="0.2">
      <c r="A979" s="25" t="s">
        <v>1723</v>
      </c>
      <c r="B979" s="41" t="s">
        <v>3122</v>
      </c>
      <c r="C979" s="26" t="s">
        <v>105</v>
      </c>
      <c r="D979" s="24" t="s">
        <v>1706</v>
      </c>
      <c r="E979" s="24" t="s">
        <v>3305</v>
      </c>
      <c r="F979" s="31"/>
      <c r="G979" s="24" t="s">
        <v>1345</v>
      </c>
      <c r="H979" s="24" t="s">
        <v>1059</v>
      </c>
      <c r="I979" s="25">
        <v>8</v>
      </c>
      <c r="J979" s="24" t="s">
        <v>1060</v>
      </c>
      <c r="K979" s="24" t="s">
        <v>1061</v>
      </c>
      <c r="L979" s="27">
        <v>999020646</v>
      </c>
      <c r="M979" s="28" t="s">
        <v>112</v>
      </c>
      <c r="N979" s="28"/>
      <c r="O979" s="27"/>
      <c r="P979" s="27"/>
      <c r="Q979" s="33">
        <f t="shared" si="68"/>
        <v>0</v>
      </c>
      <c r="R979" s="34">
        <f t="shared" si="67"/>
        <v>72</v>
      </c>
      <c r="S979" s="23"/>
      <c r="T979" s="27"/>
      <c r="U979" s="29"/>
      <c r="V979" s="29"/>
      <c r="W979" s="27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  <c r="BY979" s="29"/>
      <c r="BZ979" s="29"/>
      <c r="CA979" s="29"/>
      <c r="CB979" s="29"/>
      <c r="CC979" s="29"/>
      <c r="CD979" s="29"/>
      <c r="CE979" s="29"/>
      <c r="CF979" s="29"/>
      <c r="CG979" s="29"/>
      <c r="CH979" s="29"/>
      <c r="CI979" s="29"/>
      <c r="CJ979" s="29"/>
      <c r="CK979" s="29"/>
      <c r="CL979" s="29"/>
      <c r="CM979" s="29"/>
      <c r="CN979" s="29"/>
      <c r="CO979" s="29"/>
      <c r="CP979" s="29"/>
      <c r="CQ979" s="29"/>
      <c r="CR979" s="29"/>
      <c r="CS979" s="29"/>
      <c r="CT979" s="29"/>
      <c r="CU979" s="29"/>
      <c r="CV979" s="29"/>
      <c r="CW979" s="29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9"/>
      <c r="DK979" s="29"/>
      <c r="DL979" s="29"/>
      <c r="DM979" s="29"/>
      <c r="DN979" s="29"/>
      <c r="DO979" s="29"/>
      <c r="DP979" s="29"/>
      <c r="DQ979" s="29"/>
      <c r="DR979" s="29"/>
      <c r="DS979" s="29"/>
      <c r="DT979" s="29"/>
      <c r="DU979" s="29"/>
      <c r="DV979" s="29"/>
      <c r="DW979" s="29"/>
      <c r="DX979" s="29"/>
      <c r="DY979" s="29"/>
      <c r="DZ979" s="29"/>
      <c r="EA979" s="29"/>
      <c r="EB979" s="29"/>
      <c r="EC979" s="29"/>
      <c r="ED979" s="29"/>
      <c r="EE979" s="29"/>
      <c r="EF979" s="29"/>
      <c r="EG979" s="29"/>
      <c r="EH979" s="29"/>
      <c r="EI979" s="29"/>
      <c r="EJ979" s="29"/>
      <c r="EK979" s="29"/>
      <c r="EL979" s="29"/>
      <c r="EM979" s="29"/>
      <c r="EN979" s="29"/>
      <c r="EO979" s="29"/>
      <c r="EP979" s="29"/>
      <c r="EQ979" s="29"/>
      <c r="ER979" s="29"/>
      <c r="ES979" s="29"/>
      <c r="ET979" s="29"/>
      <c r="EU979" s="29"/>
      <c r="EV979" s="29"/>
      <c r="EW979" s="29"/>
      <c r="EX979" s="29"/>
      <c r="EY979" s="29"/>
      <c r="EZ979" s="29"/>
      <c r="FA979" s="29"/>
      <c r="FB979" s="29"/>
      <c r="FC979" s="29"/>
      <c r="FD979" s="29"/>
      <c r="FE979" s="29"/>
      <c r="FF979" s="29"/>
      <c r="FG979" s="29"/>
      <c r="FH979" s="29"/>
      <c r="FI979" s="29"/>
      <c r="FJ979" s="29"/>
      <c r="FK979" s="29"/>
      <c r="FL979" s="29"/>
      <c r="FM979" s="29"/>
      <c r="FN979" s="29"/>
      <c r="FO979" s="29"/>
      <c r="FP979" s="29"/>
      <c r="FQ979" s="29"/>
      <c r="FR979" s="29"/>
      <c r="FS979" s="29"/>
      <c r="FT979" s="29"/>
      <c r="FU979" s="29"/>
      <c r="FV979" s="29"/>
      <c r="FW979" s="29"/>
      <c r="FX979" s="29"/>
      <c r="FY979" s="29"/>
      <c r="FZ979" s="29"/>
      <c r="GA979" s="29"/>
      <c r="GB979" s="29"/>
      <c r="GC979" s="29"/>
    </row>
    <row r="980" spans="1:185" s="30" customFormat="1" ht="15.75" hidden="1" customHeight="1" x14ac:dyDescent="0.2">
      <c r="A980" s="25" t="s">
        <v>1723</v>
      </c>
      <c r="B980" s="41" t="s">
        <v>3122</v>
      </c>
      <c r="C980" s="26" t="s">
        <v>105</v>
      </c>
      <c r="D980" s="24" t="s">
        <v>3306</v>
      </c>
      <c r="E980" s="24" t="s">
        <v>3177</v>
      </c>
      <c r="F980" s="31"/>
      <c r="G980" s="24" t="s">
        <v>3062</v>
      </c>
      <c r="H980" s="24" t="s">
        <v>116</v>
      </c>
      <c r="I980" s="25">
        <v>2</v>
      </c>
      <c r="J980" s="24" t="s">
        <v>395</v>
      </c>
      <c r="K980" s="24" t="s">
        <v>3063</v>
      </c>
      <c r="L980" s="27">
        <v>999732529</v>
      </c>
      <c r="M980" s="28" t="s">
        <v>112</v>
      </c>
      <c r="N980" s="28"/>
      <c r="O980" s="27"/>
      <c r="P980" s="27"/>
      <c r="Q980" s="33">
        <f t="shared" si="68"/>
        <v>0</v>
      </c>
      <c r="R980" s="34">
        <f t="shared" ref="R980:R1011" si="69">RANK(Q980,$Q$852:$Q$992)</f>
        <v>72</v>
      </c>
      <c r="S980" s="23"/>
      <c r="T980" s="27"/>
      <c r="U980" s="29"/>
      <c r="V980" s="29"/>
      <c r="W980" s="27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  <c r="CR980" s="29"/>
      <c r="CS980" s="29"/>
      <c r="CT980" s="29"/>
      <c r="CU980" s="29"/>
      <c r="CV980" s="29"/>
      <c r="CW980" s="29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9"/>
      <c r="DK980" s="29"/>
      <c r="DL980" s="29"/>
      <c r="DM980" s="29"/>
      <c r="DN980" s="29"/>
      <c r="DO980" s="29"/>
      <c r="DP980" s="29"/>
      <c r="DQ980" s="29"/>
      <c r="DR980" s="29"/>
      <c r="DS980" s="29"/>
      <c r="DT980" s="29"/>
      <c r="DU980" s="29"/>
      <c r="DV980" s="29"/>
      <c r="DW980" s="29"/>
      <c r="DX980" s="29"/>
      <c r="DY980" s="29"/>
      <c r="DZ980" s="29"/>
      <c r="EA980" s="29"/>
      <c r="EB980" s="29"/>
      <c r="EC980" s="29"/>
      <c r="ED980" s="29"/>
      <c r="EE980" s="29"/>
      <c r="EF980" s="29"/>
      <c r="EG980" s="29"/>
      <c r="EH980" s="29"/>
      <c r="EI980" s="29"/>
      <c r="EJ980" s="29"/>
      <c r="EK980" s="29"/>
      <c r="EL980" s="29"/>
      <c r="EM980" s="29"/>
      <c r="EN980" s="29"/>
      <c r="EO980" s="29"/>
      <c r="EP980" s="29"/>
      <c r="EQ980" s="29"/>
      <c r="ER980" s="29"/>
      <c r="ES980" s="29"/>
      <c r="ET980" s="29"/>
      <c r="EU980" s="29"/>
      <c r="EV980" s="29"/>
      <c r="EW980" s="29"/>
      <c r="EX980" s="29"/>
      <c r="EY980" s="29"/>
      <c r="EZ980" s="29"/>
      <c r="FA980" s="29"/>
      <c r="FB980" s="29"/>
      <c r="FC980" s="29"/>
      <c r="FD980" s="29"/>
      <c r="FE980" s="29"/>
      <c r="FF980" s="29"/>
      <c r="FG980" s="29"/>
      <c r="FH980" s="29"/>
      <c r="FI980" s="29"/>
      <c r="FJ980" s="29"/>
      <c r="FK980" s="29"/>
      <c r="FL980" s="29"/>
      <c r="FM980" s="29"/>
      <c r="FN980" s="29"/>
      <c r="FO980" s="29"/>
      <c r="FP980" s="29"/>
      <c r="FQ980" s="29"/>
      <c r="FR980" s="29"/>
      <c r="FS980" s="29"/>
      <c r="FT980" s="29"/>
      <c r="FU980" s="29"/>
      <c r="FV980" s="29"/>
      <c r="FW980" s="29"/>
      <c r="FX980" s="29"/>
      <c r="FY980" s="29"/>
      <c r="FZ980" s="29"/>
      <c r="GA980" s="29"/>
      <c r="GB980" s="29"/>
      <c r="GC980" s="29"/>
    </row>
    <row r="981" spans="1:185" s="30" customFormat="1" ht="15.75" hidden="1" customHeight="1" x14ac:dyDescent="0.2">
      <c r="A981" s="25" t="s">
        <v>1723</v>
      </c>
      <c r="B981" s="41" t="s">
        <v>3122</v>
      </c>
      <c r="C981" s="26" t="s">
        <v>105</v>
      </c>
      <c r="D981" s="24" t="s">
        <v>1821</v>
      </c>
      <c r="E981" s="24" t="s">
        <v>3308</v>
      </c>
      <c r="F981" s="31"/>
      <c r="G981" s="24" t="s">
        <v>483</v>
      </c>
      <c r="H981" s="24" t="s">
        <v>247</v>
      </c>
      <c r="I981" s="25">
        <v>1</v>
      </c>
      <c r="J981" s="24" t="s">
        <v>1945</v>
      </c>
      <c r="K981" s="24" t="s">
        <v>1946</v>
      </c>
      <c r="L981" s="27">
        <v>999897324</v>
      </c>
      <c r="M981" s="28" t="s">
        <v>112</v>
      </c>
      <c r="N981" s="28"/>
      <c r="O981" s="27"/>
      <c r="P981" s="27"/>
      <c r="Q981" s="33">
        <f t="shared" si="68"/>
        <v>0</v>
      </c>
      <c r="R981" s="34">
        <f t="shared" si="69"/>
        <v>72</v>
      </c>
      <c r="S981" s="23"/>
      <c r="T981" s="27"/>
      <c r="U981" s="29"/>
      <c r="V981" s="29"/>
      <c r="W981" s="27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  <c r="BY981" s="29"/>
      <c r="BZ981" s="29"/>
      <c r="CA981" s="29"/>
      <c r="CB981" s="29"/>
      <c r="CC981" s="29"/>
      <c r="CD981" s="29"/>
      <c r="CE981" s="29"/>
      <c r="CF981" s="29"/>
      <c r="CG981" s="29"/>
      <c r="CH981" s="29"/>
      <c r="CI981" s="29"/>
      <c r="CJ981" s="29"/>
      <c r="CK981" s="29"/>
      <c r="CL981" s="29"/>
      <c r="CM981" s="29"/>
      <c r="CN981" s="29"/>
      <c r="CO981" s="29"/>
      <c r="CP981" s="29"/>
      <c r="CQ981" s="29"/>
      <c r="CR981" s="29"/>
      <c r="CS981" s="29"/>
      <c r="CT981" s="29"/>
      <c r="CU981" s="29"/>
      <c r="CV981" s="29"/>
      <c r="CW981" s="29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9"/>
      <c r="DK981" s="29"/>
      <c r="DL981" s="29"/>
      <c r="DM981" s="29"/>
      <c r="DN981" s="29"/>
      <c r="DO981" s="29"/>
      <c r="DP981" s="29"/>
      <c r="DQ981" s="29"/>
      <c r="DR981" s="29"/>
      <c r="DS981" s="29"/>
      <c r="DT981" s="29"/>
      <c r="DU981" s="29"/>
      <c r="DV981" s="29"/>
      <c r="DW981" s="29"/>
      <c r="DX981" s="29"/>
      <c r="DY981" s="29"/>
      <c r="DZ981" s="29"/>
      <c r="EA981" s="29"/>
      <c r="EB981" s="29"/>
      <c r="EC981" s="29"/>
      <c r="ED981" s="29"/>
      <c r="EE981" s="29"/>
      <c r="EF981" s="29"/>
      <c r="EG981" s="29"/>
      <c r="EH981" s="29"/>
      <c r="EI981" s="29"/>
      <c r="EJ981" s="29"/>
      <c r="EK981" s="29"/>
      <c r="EL981" s="29"/>
      <c r="EM981" s="29"/>
      <c r="EN981" s="29"/>
      <c r="EO981" s="29"/>
      <c r="EP981" s="29"/>
      <c r="EQ981" s="29"/>
      <c r="ER981" s="29"/>
      <c r="ES981" s="29"/>
      <c r="ET981" s="29"/>
      <c r="EU981" s="29"/>
      <c r="EV981" s="29"/>
      <c r="EW981" s="29"/>
      <c r="EX981" s="29"/>
      <c r="EY981" s="29"/>
      <c r="EZ981" s="29"/>
      <c r="FA981" s="29"/>
      <c r="FB981" s="29"/>
      <c r="FC981" s="29"/>
      <c r="FD981" s="29"/>
      <c r="FE981" s="29"/>
      <c r="FF981" s="29"/>
      <c r="FG981" s="29"/>
      <c r="FH981" s="29"/>
      <c r="FI981" s="29"/>
      <c r="FJ981" s="29"/>
      <c r="FK981" s="29"/>
      <c r="FL981" s="29"/>
      <c r="FM981" s="29"/>
      <c r="FN981" s="29"/>
      <c r="FO981" s="29"/>
      <c r="FP981" s="29"/>
      <c r="FQ981" s="29"/>
      <c r="FR981" s="29"/>
      <c r="FS981" s="29"/>
      <c r="FT981" s="29"/>
      <c r="FU981" s="29"/>
      <c r="FV981" s="29"/>
      <c r="FW981" s="29"/>
      <c r="FX981" s="29"/>
      <c r="FY981" s="29"/>
      <c r="FZ981" s="29"/>
      <c r="GA981" s="29"/>
      <c r="GB981" s="29"/>
      <c r="GC981" s="29"/>
    </row>
    <row r="982" spans="1:185" s="30" customFormat="1" ht="15.75" hidden="1" customHeight="1" x14ac:dyDescent="0.2">
      <c r="A982" s="25" t="s">
        <v>1723</v>
      </c>
      <c r="B982" s="41" t="s">
        <v>3122</v>
      </c>
      <c r="C982" s="26" t="s">
        <v>105</v>
      </c>
      <c r="D982" s="24" t="s">
        <v>2485</v>
      </c>
      <c r="E982" s="24" t="s">
        <v>3309</v>
      </c>
      <c r="F982" s="31">
        <v>37043</v>
      </c>
      <c r="G982" s="24" t="s">
        <v>3310</v>
      </c>
      <c r="H982" s="24" t="s">
        <v>606</v>
      </c>
      <c r="I982" s="25">
        <v>7</v>
      </c>
      <c r="J982" s="24" t="s">
        <v>3311</v>
      </c>
      <c r="K982" s="24" t="s">
        <v>3312</v>
      </c>
      <c r="L982" s="27">
        <v>999851497</v>
      </c>
      <c r="M982" s="28" t="s">
        <v>112</v>
      </c>
      <c r="N982" s="28"/>
      <c r="O982" s="27"/>
      <c r="P982" s="27"/>
      <c r="Q982" s="33">
        <f t="shared" si="68"/>
        <v>0</v>
      </c>
      <c r="R982" s="34">
        <f t="shared" si="69"/>
        <v>72</v>
      </c>
      <c r="S982" s="23"/>
      <c r="T982" s="27"/>
      <c r="U982" s="29"/>
      <c r="V982" s="29"/>
      <c r="W982" s="27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  <c r="BY982" s="29"/>
      <c r="BZ982" s="29"/>
      <c r="CA982" s="29"/>
      <c r="CB982" s="29"/>
      <c r="CC982" s="29"/>
      <c r="CD982" s="29"/>
      <c r="CE982" s="29"/>
      <c r="CF982" s="29"/>
      <c r="CG982" s="29"/>
      <c r="CH982" s="29"/>
      <c r="CI982" s="29"/>
      <c r="CJ982" s="29"/>
      <c r="CK982" s="29"/>
      <c r="CL982" s="29"/>
      <c r="CM982" s="29"/>
      <c r="CN982" s="29"/>
      <c r="CO982" s="29"/>
      <c r="CP982" s="29"/>
      <c r="CQ982" s="29"/>
      <c r="CR982" s="29"/>
      <c r="CS982" s="29"/>
      <c r="CT982" s="29"/>
      <c r="CU982" s="29"/>
      <c r="CV982" s="29"/>
      <c r="CW982" s="29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9"/>
      <c r="DK982" s="29"/>
      <c r="DL982" s="29"/>
      <c r="DM982" s="29"/>
      <c r="DN982" s="29"/>
      <c r="DO982" s="29"/>
      <c r="DP982" s="29"/>
      <c r="DQ982" s="29"/>
      <c r="DR982" s="29"/>
      <c r="DS982" s="29"/>
      <c r="DT982" s="29"/>
      <c r="DU982" s="29"/>
      <c r="DV982" s="29"/>
      <c r="DW982" s="29"/>
      <c r="DX982" s="29"/>
      <c r="DY982" s="29"/>
      <c r="DZ982" s="29"/>
      <c r="EA982" s="29"/>
      <c r="EB982" s="29"/>
      <c r="EC982" s="29"/>
      <c r="ED982" s="29"/>
      <c r="EE982" s="29"/>
      <c r="EF982" s="29"/>
      <c r="EG982" s="29"/>
      <c r="EH982" s="29"/>
      <c r="EI982" s="29"/>
      <c r="EJ982" s="29"/>
      <c r="EK982" s="29"/>
      <c r="EL982" s="29"/>
      <c r="EM982" s="29"/>
      <c r="EN982" s="29"/>
      <c r="EO982" s="29"/>
      <c r="EP982" s="29"/>
      <c r="EQ982" s="29"/>
      <c r="ER982" s="29"/>
      <c r="ES982" s="29"/>
      <c r="ET982" s="29"/>
      <c r="EU982" s="29"/>
      <c r="EV982" s="29"/>
      <c r="EW982" s="29"/>
      <c r="EX982" s="29"/>
      <c r="EY982" s="29"/>
      <c r="EZ982" s="29"/>
      <c r="FA982" s="29"/>
      <c r="FB982" s="29"/>
      <c r="FC982" s="29"/>
      <c r="FD982" s="29"/>
      <c r="FE982" s="29"/>
      <c r="FF982" s="29"/>
      <c r="FG982" s="29"/>
      <c r="FH982" s="29"/>
      <c r="FI982" s="29"/>
      <c r="FJ982" s="29"/>
      <c r="FK982" s="29"/>
      <c r="FL982" s="29"/>
      <c r="FM982" s="29"/>
      <c r="FN982" s="29"/>
      <c r="FO982" s="29"/>
      <c r="FP982" s="29"/>
      <c r="FQ982" s="29"/>
      <c r="FR982" s="29"/>
      <c r="FS982" s="29"/>
      <c r="FT982" s="29"/>
      <c r="FU982" s="29"/>
      <c r="FV982" s="29"/>
      <c r="FW982" s="29"/>
      <c r="FX982" s="29"/>
      <c r="FY982" s="29"/>
      <c r="FZ982" s="29"/>
      <c r="GA982" s="29"/>
      <c r="GB982" s="29"/>
      <c r="GC982" s="29"/>
    </row>
    <row r="983" spans="1:185" s="30" customFormat="1" ht="15.75" hidden="1" customHeight="1" x14ac:dyDescent="0.2">
      <c r="A983" s="25" t="s">
        <v>1723</v>
      </c>
      <c r="B983" s="41" t="s">
        <v>3122</v>
      </c>
      <c r="C983" s="26" t="s">
        <v>105</v>
      </c>
      <c r="D983" s="24" t="s">
        <v>3313</v>
      </c>
      <c r="E983" s="24" t="s">
        <v>3314</v>
      </c>
      <c r="F983" s="31"/>
      <c r="G983" s="24" t="s">
        <v>3315</v>
      </c>
      <c r="H983" s="24" t="s">
        <v>291</v>
      </c>
      <c r="I983" s="25">
        <v>7</v>
      </c>
      <c r="J983" s="24" t="s">
        <v>1075</v>
      </c>
      <c r="K983" s="24" t="s">
        <v>3316</v>
      </c>
      <c r="L983" s="27">
        <v>999737737</v>
      </c>
      <c r="M983" s="28" t="s">
        <v>112</v>
      </c>
      <c r="N983" s="28"/>
      <c r="O983" s="27"/>
      <c r="P983" s="27"/>
      <c r="Q983" s="33">
        <f t="shared" si="68"/>
        <v>0</v>
      </c>
      <c r="R983" s="34">
        <f t="shared" si="69"/>
        <v>72</v>
      </c>
      <c r="S983" s="23"/>
      <c r="T983" s="27"/>
      <c r="U983" s="29"/>
      <c r="V983" s="29"/>
      <c r="W983" s="27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</row>
    <row r="984" spans="1:185" s="30" customFormat="1" ht="15.75" hidden="1" customHeight="1" x14ac:dyDescent="0.2">
      <c r="A984" s="25" t="s">
        <v>1723</v>
      </c>
      <c r="B984" s="41" t="s">
        <v>3122</v>
      </c>
      <c r="C984" s="26" t="s">
        <v>105</v>
      </c>
      <c r="D984" s="24" t="s">
        <v>1778</v>
      </c>
      <c r="E984" s="24" t="s">
        <v>3317</v>
      </c>
      <c r="F984" s="31">
        <v>36995</v>
      </c>
      <c r="G984" s="24" t="s">
        <v>586</v>
      </c>
      <c r="H984" s="24" t="s">
        <v>116</v>
      </c>
      <c r="I984" s="25">
        <v>2</v>
      </c>
      <c r="J984" s="24" t="s">
        <v>3318</v>
      </c>
      <c r="K984" s="24" t="s">
        <v>3319</v>
      </c>
      <c r="L984" s="27">
        <v>999781226</v>
      </c>
      <c r="M984" s="28" t="s">
        <v>112</v>
      </c>
      <c r="N984" s="28"/>
      <c r="O984" s="27"/>
      <c r="P984" s="27"/>
      <c r="Q984" s="33">
        <f t="shared" si="68"/>
        <v>0</v>
      </c>
      <c r="R984" s="34">
        <f t="shared" si="69"/>
        <v>72</v>
      </c>
      <c r="S984" s="23"/>
      <c r="T984" s="27"/>
      <c r="U984" s="29"/>
      <c r="V984" s="29"/>
      <c r="W984" s="27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  <c r="BY984" s="29"/>
      <c r="BZ984" s="29"/>
      <c r="CA984" s="29"/>
      <c r="CB984" s="29"/>
      <c r="CC984" s="29"/>
      <c r="CD984" s="29"/>
      <c r="CE984" s="29"/>
      <c r="CF984" s="29"/>
      <c r="CG984" s="29"/>
      <c r="CH984" s="29"/>
      <c r="CI984" s="29"/>
      <c r="CJ984" s="29"/>
      <c r="CK984" s="29"/>
      <c r="CL984" s="29"/>
      <c r="CM984" s="29"/>
      <c r="CN984" s="29"/>
      <c r="CO984" s="29"/>
      <c r="CP984" s="29"/>
      <c r="CQ984" s="29"/>
      <c r="CR984" s="29"/>
      <c r="CS984" s="29"/>
      <c r="CT984" s="29"/>
      <c r="CU984" s="29"/>
      <c r="CV984" s="29"/>
      <c r="CW984" s="29"/>
      <c r="CX984" s="29"/>
      <c r="CY984" s="29"/>
      <c r="CZ984" s="29"/>
      <c r="DA984" s="29"/>
      <c r="DB984" s="29"/>
      <c r="DC984" s="29"/>
      <c r="DD984" s="29"/>
      <c r="DE984" s="29"/>
      <c r="DF984" s="29"/>
      <c r="DG984" s="29"/>
      <c r="DH984" s="29"/>
      <c r="DI984" s="29"/>
      <c r="DJ984" s="29"/>
      <c r="DK984" s="29"/>
      <c r="DL984" s="29"/>
      <c r="DM984" s="29"/>
      <c r="DN984" s="29"/>
      <c r="DO984" s="29"/>
      <c r="DP984" s="29"/>
      <c r="DQ984" s="29"/>
      <c r="DR984" s="29"/>
      <c r="DS984" s="29"/>
      <c r="DT984" s="29"/>
      <c r="DU984" s="29"/>
      <c r="DV984" s="29"/>
      <c r="DW984" s="29"/>
      <c r="DX984" s="29"/>
      <c r="DY984" s="29"/>
      <c r="DZ984" s="29"/>
      <c r="EA984" s="29"/>
      <c r="EB984" s="29"/>
      <c r="EC984" s="29"/>
      <c r="ED984" s="29"/>
      <c r="EE984" s="29"/>
      <c r="EF984" s="29"/>
      <c r="EG984" s="29"/>
      <c r="EH984" s="29"/>
      <c r="EI984" s="29"/>
      <c r="EJ984" s="29"/>
      <c r="EK984" s="29"/>
      <c r="EL984" s="29"/>
      <c r="EM984" s="29"/>
      <c r="EN984" s="29"/>
      <c r="EO984" s="29"/>
      <c r="EP984" s="29"/>
      <c r="EQ984" s="29"/>
      <c r="ER984" s="29"/>
      <c r="ES984" s="29"/>
      <c r="ET984" s="29"/>
      <c r="EU984" s="29"/>
      <c r="EV984" s="29"/>
      <c r="EW984" s="29"/>
      <c r="EX984" s="29"/>
      <c r="EY984" s="29"/>
      <c r="EZ984" s="29"/>
      <c r="FA984" s="29"/>
      <c r="FB984" s="29"/>
      <c r="FC984" s="29"/>
      <c r="FD984" s="29"/>
      <c r="FE984" s="29"/>
      <c r="FF984" s="29"/>
      <c r="FG984" s="29"/>
      <c r="FH984" s="29"/>
      <c r="FI984" s="29"/>
      <c r="FJ984" s="29"/>
      <c r="FK984" s="29"/>
      <c r="FL984" s="29"/>
      <c r="FM984" s="29"/>
      <c r="FN984" s="29"/>
      <c r="FO984" s="29"/>
      <c r="FP984" s="29"/>
      <c r="FQ984" s="29"/>
      <c r="FR984" s="29"/>
      <c r="FS984" s="29"/>
      <c r="FT984" s="29"/>
      <c r="FU984" s="29"/>
      <c r="FV984" s="29"/>
      <c r="FW984" s="29"/>
      <c r="FX984" s="29"/>
      <c r="FY984" s="29"/>
      <c r="FZ984" s="29"/>
      <c r="GA984" s="29"/>
      <c r="GB984" s="29"/>
      <c r="GC984" s="29"/>
    </row>
    <row r="985" spans="1:185" s="30" customFormat="1" ht="15.75" hidden="1" customHeight="1" x14ac:dyDescent="0.2">
      <c r="A985" s="25" t="s">
        <v>1723</v>
      </c>
      <c r="B985" s="41" t="s">
        <v>3122</v>
      </c>
      <c r="C985" s="26" t="s">
        <v>105</v>
      </c>
      <c r="D985" s="24" t="s">
        <v>1876</v>
      </c>
      <c r="E985" s="24" t="s">
        <v>2863</v>
      </c>
      <c r="F985" s="31"/>
      <c r="G985" s="24" t="s">
        <v>1756</v>
      </c>
      <c r="H985" s="24" t="s">
        <v>109</v>
      </c>
      <c r="I985" s="25">
        <v>6</v>
      </c>
      <c r="J985" s="24" t="s">
        <v>525</v>
      </c>
      <c r="K985" s="24" t="s">
        <v>1758</v>
      </c>
      <c r="L985" s="27">
        <v>999802753</v>
      </c>
      <c r="M985" s="28" t="s">
        <v>112</v>
      </c>
      <c r="N985" s="28"/>
      <c r="O985" s="27"/>
      <c r="P985" s="27"/>
      <c r="Q985" s="33">
        <f t="shared" si="68"/>
        <v>0</v>
      </c>
      <c r="R985" s="34">
        <f t="shared" si="69"/>
        <v>72</v>
      </c>
      <c r="S985" s="23"/>
      <c r="T985" s="27"/>
      <c r="U985" s="29"/>
      <c r="V985" s="29"/>
      <c r="W985" s="27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  <c r="CR985" s="29"/>
      <c r="CS985" s="29"/>
      <c r="CT985" s="29"/>
      <c r="CU985" s="29"/>
      <c r="CV985" s="29"/>
      <c r="CW985" s="29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9"/>
      <c r="DK985" s="29"/>
      <c r="DL985" s="29"/>
      <c r="DM985" s="29"/>
      <c r="DN985" s="29"/>
      <c r="DO985" s="29"/>
      <c r="DP985" s="29"/>
      <c r="DQ985" s="29"/>
      <c r="DR985" s="29"/>
      <c r="DS985" s="29"/>
      <c r="DT985" s="29"/>
      <c r="DU985" s="29"/>
      <c r="DV985" s="29"/>
      <c r="DW985" s="29"/>
      <c r="DX985" s="29"/>
      <c r="DY985" s="29"/>
      <c r="DZ985" s="29"/>
      <c r="EA985" s="29"/>
      <c r="EB985" s="29"/>
      <c r="EC985" s="29"/>
      <c r="ED985" s="29"/>
      <c r="EE985" s="29"/>
      <c r="EF985" s="29"/>
      <c r="EG985" s="29"/>
      <c r="EH985" s="29"/>
      <c r="EI985" s="29"/>
      <c r="EJ985" s="29"/>
      <c r="EK985" s="29"/>
      <c r="EL985" s="29"/>
      <c r="EM985" s="29"/>
      <c r="EN985" s="29"/>
      <c r="EO985" s="29"/>
      <c r="EP985" s="29"/>
      <c r="EQ985" s="29"/>
      <c r="ER985" s="29"/>
      <c r="ES985" s="29"/>
      <c r="ET985" s="29"/>
      <c r="EU985" s="29"/>
      <c r="EV985" s="29"/>
      <c r="EW985" s="29"/>
      <c r="EX985" s="29"/>
      <c r="EY985" s="29"/>
      <c r="EZ985" s="29"/>
      <c r="FA985" s="29"/>
      <c r="FB985" s="29"/>
      <c r="FC985" s="29"/>
      <c r="FD985" s="29"/>
      <c r="FE985" s="29"/>
      <c r="FF985" s="29"/>
      <c r="FG985" s="29"/>
      <c r="FH985" s="29"/>
      <c r="FI985" s="29"/>
      <c r="FJ985" s="29"/>
      <c r="FK985" s="29"/>
      <c r="FL985" s="29"/>
      <c r="FM985" s="29"/>
      <c r="FN985" s="29"/>
      <c r="FO985" s="29"/>
      <c r="FP985" s="29"/>
      <c r="FQ985" s="29"/>
      <c r="FR985" s="29"/>
      <c r="FS985" s="29"/>
      <c r="FT985" s="29"/>
      <c r="FU985" s="29"/>
      <c r="FV985" s="29"/>
      <c r="FW985" s="29"/>
      <c r="FX985" s="29"/>
      <c r="FY985" s="29"/>
      <c r="FZ985" s="29"/>
      <c r="GA985" s="29"/>
      <c r="GB985" s="29"/>
      <c r="GC985" s="29"/>
    </row>
    <row r="986" spans="1:185" s="30" customFormat="1" ht="15.75" hidden="1" customHeight="1" x14ac:dyDescent="0.2">
      <c r="A986" s="25" t="s">
        <v>1723</v>
      </c>
      <c r="B986" s="41" t="s">
        <v>3122</v>
      </c>
      <c r="C986" s="26" t="s">
        <v>105</v>
      </c>
      <c r="D986" s="24" t="s">
        <v>1811</v>
      </c>
      <c r="E986" s="24" t="s">
        <v>3320</v>
      </c>
      <c r="F986" s="31"/>
      <c r="G986" s="24" t="s">
        <v>1437</v>
      </c>
      <c r="H986" s="24" t="s">
        <v>116</v>
      </c>
      <c r="I986" s="25">
        <v>2</v>
      </c>
      <c r="J986" s="24" t="s">
        <v>395</v>
      </c>
      <c r="K986" s="24" t="s">
        <v>3321</v>
      </c>
      <c r="L986" s="27">
        <v>999852255</v>
      </c>
      <c r="M986" s="28" t="s">
        <v>112</v>
      </c>
      <c r="N986" s="28"/>
      <c r="O986" s="27"/>
      <c r="P986" s="27"/>
      <c r="Q986" s="33">
        <f t="shared" si="68"/>
        <v>0</v>
      </c>
      <c r="R986" s="34">
        <f t="shared" si="69"/>
        <v>72</v>
      </c>
      <c r="S986" s="23"/>
      <c r="T986" s="27"/>
      <c r="U986" s="29"/>
      <c r="V986" s="29"/>
      <c r="W986" s="27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  <c r="BY986" s="29"/>
      <c r="BZ986" s="29"/>
      <c r="CA986" s="29"/>
      <c r="CB986" s="29"/>
      <c r="CC986" s="29"/>
      <c r="CD986" s="29"/>
      <c r="CE986" s="29"/>
      <c r="CF986" s="29"/>
      <c r="CG986" s="29"/>
      <c r="CH986" s="29"/>
      <c r="CI986" s="29"/>
      <c r="CJ986" s="29"/>
      <c r="CK986" s="29"/>
      <c r="CL986" s="29"/>
      <c r="CM986" s="29"/>
      <c r="CN986" s="29"/>
      <c r="CO986" s="29"/>
      <c r="CP986" s="29"/>
      <c r="CQ986" s="29"/>
      <c r="CR986" s="29"/>
      <c r="CS986" s="29"/>
      <c r="CT986" s="29"/>
      <c r="CU986" s="29"/>
      <c r="CV986" s="29"/>
      <c r="CW986" s="29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9"/>
      <c r="DK986" s="29"/>
      <c r="DL986" s="29"/>
      <c r="DM986" s="29"/>
      <c r="DN986" s="29"/>
      <c r="DO986" s="29"/>
      <c r="DP986" s="29"/>
      <c r="DQ986" s="29"/>
      <c r="DR986" s="29"/>
      <c r="DS986" s="29"/>
      <c r="DT986" s="29"/>
      <c r="DU986" s="29"/>
      <c r="DV986" s="29"/>
      <c r="DW986" s="29"/>
      <c r="DX986" s="29"/>
      <c r="DY986" s="29"/>
      <c r="DZ986" s="29"/>
      <c r="EA986" s="29"/>
      <c r="EB986" s="29"/>
      <c r="EC986" s="29"/>
      <c r="ED986" s="29"/>
      <c r="EE986" s="29"/>
      <c r="EF986" s="29"/>
      <c r="EG986" s="29"/>
      <c r="EH986" s="29"/>
      <c r="EI986" s="29"/>
      <c r="EJ986" s="29"/>
      <c r="EK986" s="29"/>
      <c r="EL986" s="29"/>
      <c r="EM986" s="29"/>
      <c r="EN986" s="29"/>
      <c r="EO986" s="29"/>
      <c r="EP986" s="29"/>
      <c r="EQ986" s="29"/>
      <c r="ER986" s="29"/>
      <c r="ES986" s="29"/>
      <c r="ET986" s="29"/>
      <c r="EU986" s="29"/>
      <c r="EV986" s="29"/>
      <c r="EW986" s="29"/>
      <c r="EX986" s="29"/>
      <c r="EY986" s="29"/>
      <c r="EZ986" s="29"/>
      <c r="FA986" s="29"/>
      <c r="FB986" s="29"/>
      <c r="FC986" s="29"/>
      <c r="FD986" s="29"/>
      <c r="FE986" s="29"/>
      <c r="FF986" s="29"/>
      <c r="FG986" s="29"/>
      <c r="FH986" s="29"/>
      <c r="FI986" s="29"/>
      <c r="FJ986" s="29"/>
      <c r="FK986" s="29"/>
      <c r="FL986" s="29"/>
      <c r="FM986" s="29"/>
      <c r="FN986" s="29"/>
      <c r="FO986" s="29"/>
      <c r="FP986" s="29"/>
      <c r="FQ986" s="29"/>
      <c r="FR986" s="29"/>
      <c r="FS986" s="29"/>
      <c r="FT986" s="29"/>
      <c r="FU986" s="29"/>
      <c r="FV986" s="29"/>
      <c r="FW986" s="29"/>
      <c r="FX986" s="29"/>
      <c r="FY986" s="29"/>
      <c r="FZ986" s="29"/>
      <c r="GA986" s="29"/>
      <c r="GB986" s="29"/>
      <c r="GC986" s="29"/>
    </row>
    <row r="987" spans="1:185" s="30" customFormat="1" ht="15.75" hidden="1" customHeight="1" x14ac:dyDescent="0.2">
      <c r="A987" s="25" t="s">
        <v>1723</v>
      </c>
      <c r="B987" s="41" t="s">
        <v>3122</v>
      </c>
      <c r="C987" s="26" t="s">
        <v>105</v>
      </c>
      <c r="D987" s="24" t="s">
        <v>3322</v>
      </c>
      <c r="E987" s="24" t="s">
        <v>3323</v>
      </c>
      <c r="F987" s="31"/>
      <c r="G987" s="24" t="s">
        <v>429</v>
      </c>
      <c r="H987" s="24" t="s">
        <v>116</v>
      </c>
      <c r="I987" s="25">
        <v>2</v>
      </c>
      <c r="J987" s="24" t="s">
        <v>395</v>
      </c>
      <c r="K987" s="24" t="s">
        <v>1193</v>
      </c>
      <c r="L987" s="27">
        <v>999847012</v>
      </c>
      <c r="M987" s="28" t="s">
        <v>112</v>
      </c>
      <c r="N987" s="28"/>
      <c r="O987" s="27"/>
      <c r="P987" s="27"/>
      <c r="Q987" s="33">
        <f t="shared" ref="Q987:Q992" si="70">SUM(T987:EE987)</f>
        <v>0</v>
      </c>
      <c r="R987" s="34">
        <f t="shared" si="69"/>
        <v>72</v>
      </c>
      <c r="S987" s="23"/>
      <c r="T987" s="27"/>
      <c r="U987" s="29"/>
      <c r="V987" s="29"/>
      <c r="W987" s="27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  <c r="CR987" s="29"/>
      <c r="CS987" s="29"/>
      <c r="CT987" s="29"/>
      <c r="CU987" s="29"/>
      <c r="CV987" s="29"/>
      <c r="CW987" s="29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9"/>
      <c r="DK987" s="29"/>
      <c r="DL987" s="29"/>
      <c r="DM987" s="29"/>
      <c r="DN987" s="29"/>
      <c r="DO987" s="29"/>
      <c r="DP987" s="29"/>
      <c r="DQ987" s="29"/>
      <c r="DR987" s="29"/>
      <c r="DS987" s="29"/>
      <c r="DT987" s="29"/>
      <c r="DU987" s="29"/>
      <c r="DV987" s="29"/>
      <c r="DW987" s="29"/>
      <c r="DX987" s="29"/>
      <c r="DY987" s="29"/>
      <c r="DZ987" s="29"/>
      <c r="EA987" s="29"/>
      <c r="EB987" s="29"/>
      <c r="EC987" s="29"/>
      <c r="ED987" s="29"/>
      <c r="EE987" s="29"/>
      <c r="EF987" s="29"/>
      <c r="EG987" s="29"/>
      <c r="EH987" s="29"/>
      <c r="EI987" s="29"/>
      <c r="EJ987" s="29"/>
      <c r="EK987" s="29"/>
      <c r="EL987" s="29"/>
      <c r="EM987" s="29"/>
      <c r="EN987" s="29"/>
      <c r="EO987" s="29"/>
      <c r="EP987" s="29"/>
      <c r="EQ987" s="29"/>
      <c r="ER987" s="29"/>
      <c r="ES987" s="29"/>
      <c r="ET987" s="29"/>
      <c r="EU987" s="29"/>
      <c r="EV987" s="29"/>
      <c r="EW987" s="29"/>
      <c r="EX987" s="29"/>
      <c r="EY987" s="29"/>
      <c r="EZ987" s="29"/>
      <c r="FA987" s="29"/>
      <c r="FB987" s="29"/>
      <c r="FC987" s="29"/>
      <c r="FD987" s="29"/>
      <c r="FE987" s="29"/>
      <c r="FF987" s="29"/>
      <c r="FG987" s="29"/>
      <c r="FH987" s="29"/>
      <c r="FI987" s="29"/>
      <c r="FJ987" s="29"/>
      <c r="FK987" s="29"/>
      <c r="FL987" s="29"/>
      <c r="FM987" s="29"/>
      <c r="FN987" s="29"/>
      <c r="FO987" s="29"/>
      <c r="FP987" s="29"/>
      <c r="FQ987" s="29"/>
      <c r="FR987" s="29"/>
      <c r="FS987" s="29"/>
      <c r="FT987" s="29"/>
      <c r="FU987" s="29"/>
      <c r="FV987" s="29"/>
      <c r="FW987" s="29"/>
      <c r="FX987" s="29"/>
      <c r="FY987" s="29"/>
      <c r="FZ987" s="29"/>
      <c r="GA987" s="29"/>
      <c r="GB987" s="29"/>
      <c r="GC987" s="29"/>
    </row>
    <row r="988" spans="1:185" s="30" customFormat="1" ht="15.75" hidden="1" customHeight="1" x14ac:dyDescent="0.2">
      <c r="A988" s="25" t="s">
        <v>1723</v>
      </c>
      <c r="B988" s="41" t="s">
        <v>3122</v>
      </c>
      <c r="C988" s="26" t="s">
        <v>105</v>
      </c>
      <c r="D988" s="24" t="s">
        <v>3324</v>
      </c>
      <c r="E988" s="24" t="s">
        <v>3325</v>
      </c>
      <c r="F988" s="31"/>
      <c r="G988" s="24" t="s">
        <v>296</v>
      </c>
      <c r="H988" s="24" t="s">
        <v>139</v>
      </c>
      <c r="I988" s="25">
        <v>8</v>
      </c>
      <c r="J988" s="24" t="s">
        <v>3326</v>
      </c>
      <c r="K988" s="24" t="s">
        <v>3327</v>
      </c>
      <c r="L988" s="27">
        <v>999889929</v>
      </c>
      <c r="M988" s="28" t="s">
        <v>112</v>
      </c>
      <c r="N988" s="28"/>
      <c r="O988" s="27"/>
      <c r="P988" s="27"/>
      <c r="Q988" s="33">
        <f t="shared" si="70"/>
        <v>0</v>
      </c>
      <c r="R988" s="34">
        <f t="shared" si="69"/>
        <v>72</v>
      </c>
      <c r="S988" s="23"/>
      <c r="T988" s="27"/>
      <c r="U988" s="29"/>
      <c r="V988" s="29"/>
      <c r="W988" s="27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  <c r="BY988" s="29"/>
      <c r="BZ988" s="29"/>
      <c r="CA988" s="29"/>
      <c r="CB988" s="29"/>
      <c r="CC988" s="29"/>
      <c r="CD988" s="29"/>
      <c r="CE988" s="29"/>
      <c r="CF988" s="29"/>
      <c r="CG988" s="29"/>
      <c r="CH988" s="29"/>
      <c r="CI988" s="29"/>
      <c r="CJ988" s="29"/>
      <c r="CK988" s="29"/>
      <c r="CL988" s="29"/>
      <c r="CM988" s="29"/>
      <c r="CN988" s="29"/>
      <c r="CO988" s="29"/>
      <c r="CP988" s="29"/>
      <c r="CQ988" s="29"/>
      <c r="CR988" s="29"/>
      <c r="CS988" s="29"/>
      <c r="CT988" s="29"/>
      <c r="CU988" s="29"/>
      <c r="CV988" s="29"/>
      <c r="CW988" s="29"/>
      <c r="CX988" s="29"/>
      <c r="CY988" s="29"/>
      <c r="CZ988" s="29"/>
      <c r="DA988" s="29"/>
      <c r="DB988" s="29"/>
      <c r="DC988" s="29"/>
      <c r="DD988" s="29"/>
      <c r="DE988" s="29"/>
      <c r="DF988" s="29"/>
      <c r="DG988" s="29"/>
      <c r="DH988" s="29"/>
      <c r="DI988" s="29"/>
      <c r="DJ988" s="29"/>
      <c r="DK988" s="29"/>
      <c r="DL988" s="29"/>
      <c r="DM988" s="29"/>
      <c r="DN988" s="29"/>
      <c r="DO988" s="29"/>
      <c r="DP988" s="29"/>
      <c r="DQ988" s="29"/>
      <c r="DR988" s="29"/>
      <c r="DS988" s="29"/>
      <c r="DT988" s="29"/>
      <c r="DU988" s="29"/>
      <c r="DV988" s="29"/>
      <c r="DW988" s="29"/>
      <c r="DX988" s="29"/>
      <c r="DY988" s="29"/>
      <c r="DZ988" s="29"/>
      <c r="EA988" s="29"/>
      <c r="EB988" s="29"/>
      <c r="EC988" s="29"/>
      <c r="ED988" s="29"/>
      <c r="EE988" s="29"/>
      <c r="EF988" s="29"/>
      <c r="EG988" s="29"/>
      <c r="EH988" s="29"/>
      <c r="EI988" s="29"/>
      <c r="EJ988" s="29"/>
      <c r="EK988" s="29"/>
      <c r="EL988" s="29"/>
      <c r="EM988" s="29"/>
      <c r="EN988" s="29"/>
      <c r="EO988" s="29"/>
      <c r="EP988" s="29"/>
      <c r="EQ988" s="29"/>
      <c r="ER988" s="29"/>
      <c r="ES988" s="29"/>
      <c r="ET988" s="29"/>
      <c r="EU988" s="29"/>
      <c r="EV988" s="29"/>
      <c r="EW988" s="29"/>
      <c r="EX988" s="29"/>
      <c r="EY988" s="29"/>
      <c r="EZ988" s="29"/>
      <c r="FA988" s="29"/>
      <c r="FB988" s="29"/>
      <c r="FC988" s="29"/>
      <c r="FD988" s="29"/>
      <c r="FE988" s="29"/>
      <c r="FF988" s="29"/>
      <c r="FG988" s="29"/>
      <c r="FH988" s="29"/>
      <c r="FI988" s="29"/>
      <c r="FJ988" s="29"/>
      <c r="FK988" s="29"/>
      <c r="FL988" s="29"/>
      <c r="FM988" s="29"/>
      <c r="FN988" s="29"/>
      <c r="FO988" s="29"/>
      <c r="FP988" s="29"/>
      <c r="FQ988" s="29"/>
      <c r="FR988" s="29"/>
      <c r="FS988" s="29"/>
      <c r="FT988" s="29"/>
      <c r="FU988" s="29"/>
      <c r="FV988" s="29"/>
      <c r="FW988" s="29"/>
      <c r="FX988" s="29"/>
      <c r="FY988" s="29"/>
      <c r="FZ988" s="29"/>
      <c r="GA988" s="29"/>
      <c r="GB988" s="29"/>
      <c r="GC988" s="29"/>
    </row>
    <row r="989" spans="1:185" s="30" customFormat="1" ht="15.75" hidden="1" customHeight="1" x14ac:dyDescent="0.2">
      <c r="A989" s="25" t="s">
        <v>1723</v>
      </c>
      <c r="B989" s="41" t="s">
        <v>3122</v>
      </c>
      <c r="C989" s="26" t="s">
        <v>105</v>
      </c>
      <c r="D989" s="24" t="s">
        <v>3076</v>
      </c>
      <c r="E989" s="24" t="s">
        <v>3328</v>
      </c>
      <c r="F989" s="31">
        <v>36944</v>
      </c>
      <c r="G989" s="24" t="s">
        <v>3209</v>
      </c>
      <c r="H989" s="24" t="s">
        <v>322</v>
      </c>
      <c r="I989" s="25">
        <v>5</v>
      </c>
      <c r="J989" s="24" t="s">
        <v>2391</v>
      </c>
      <c r="K989" s="24" t="s">
        <v>2589</v>
      </c>
      <c r="L989" s="27">
        <v>999786807</v>
      </c>
      <c r="M989" s="28" t="s">
        <v>112</v>
      </c>
      <c r="N989" s="28"/>
      <c r="O989" s="27"/>
      <c r="P989" s="27"/>
      <c r="Q989" s="33">
        <f t="shared" si="70"/>
        <v>0</v>
      </c>
      <c r="R989" s="34">
        <f t="shared" si="69"/>
        <v>72</v>
      </c>
      <c r="S989" s="23"/>
      <c r="T989" s="27"/>
      <c r="U989" s="29"/>
      <c r="V989" s="29"/>
      <c r="W989" s="27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29"/>
      <c r="CB989" s="29"/>
      <c r="CC989" s="29"/>
      <c r="CD989" s="29"/>
      <c r="CE989" s="29"/>
      <c r="CF989" s="29"/>
      <c r="CG989" s="29"/>
      <c r="CH989" s="29"/>
      <c r="CI989" s="29"/>
      <c r="CJ989" s="29"/>
      <c r="CK989" s="29"/>
      <c r="CL989" s="29"/>
      <c r="CM989" s="29"/>
      <c r="CN989" s="29"/>
      <c r="CO989" s="29"/>
      <c r="CP989" s="29"/>
      <c r="CQ989" s="29"/>
      <c r="CR989" s="29"/>
      <c r="CS989" s="29"/>
      <c r="CT989" s="29"/>
      <c r="CU989" s="29"/>
      <c r="CV989" s="29"/>
      <c r="CW989" s="29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9"/>
      <c r="DK989" s="29"/>
      <c r="DL989" s="29"/>
      <c r="DM989" s="29"/>
      <c r="DN989" s="29"/>
      <c r="DO989" s="29"/>
      <c r="DP989" s="29"/>
      <c r="DQ989" s="29"/>
      <c r="DR989" s="29"/>
      <c r="DS989" s="29"/>
      <c r="DT989" s="29"/>
      <c r="DU989" s="29"/>
      <c r="DV989" s="29"/>
      <c r="DW989" s="29"/>
      <c r="DX989" s="29"/>
      <c r="DY989" s="29"/>
      <c r="DZ989" s="29"/>
      <c r="EA989" s="29"/>
      <c r="EB989" s="29"/>
      <c r="EC989" s="29"/>
      <c r="ED989" s="29"/>
      <c r="EE989" s="29"/>
      <c r="EF989" s="29"/>
      <c r="EG989" s="29"/>
      <c r="EH989" s="29"/>
      <c r="EI989" s="29"/>
      <c r="EJ989" s="29"/>
      <c r="EK989" s="29"/>
      <c r="EL989" s="29"/>
      <c r="EM989" s="29"/>
      <c r="EN989" s="29"/>
      <c r="EO989" s="29"/>
      <c r="EP989" s="29"/>
      <c r="EQ989" s="29"/>
      <c r="ER989" s="29"/>
      <c r="ES989" s="29"/>
      <c r="ET989" s="29"/>
      <c r="EU989" s="29"/>
      <c r="EV989" s="29"/>
      <c r="EW989" s="29"/>
      <c r="EX989" s="29"/>
      <c r="EY989" s="29"/>
      <c r="EZ989" s="29"/>
      <c r="FA989" s="29"/>
      <c r="FB989" s="29"/>
      <c r="FC989" s="29"/>
      <c r="FD989" s="29"/>
      <c r="FE989" s="29"/>
      <c r="FF989" s="29"/>
      <c r="FG989" s="29"/>
      <c r="FH989" s="29"/>
      <c r="FI989" s="29"/>
      <c r="FJ989" s="29"/>
      <c r="FK989" s="29"/>
      <c r="FL989" s="29"/>
      <c r="FM989" s="29"/>
      <c r="FN989" s="29"/>
      <c r="FO989" s="29"/>
      <c r="FP989" s="29"/>
      <c r="FQ989" s="29"/>
      <c r="FR989" s="29"/>
      <c r="FS989" s="29"/>
      <c r="FT989" s="29"/>
      <c r="FU989" s="29"/>
      <c r="FV989" s="29"/>
      <c r="FW989" s="29"/>
      <c r="FX989" s="29"/>
      <c r="FY989" s="29"/>
      <c r="FZ989" s="29"/>
      <c r="GA989" s="29"/>
      <c r="GB989" s="29"/>
      <c r="GC989" s="29"/>
    </row>
    <row r="990" spans="1:185" s="30" customFormat="1" ht="15.75" hidden="1" customHeight="1" x14ac:dyDescent="0.2">
      <c r="A990" s="25" t="s">
        <v>1723</v>
      </c>
      <c r="B990" s="41" t="s">
        <v>3122</v>
      </c>
      <c r="C990" s="26" t="s">
        <v>105</v>
      </c>
      <c r="D990" s="24" t="s">
        <v>2595</v>
      </c>
      <c r="E990" s="24" t="s">
        <v>3329</v>
      </c>
      <c r="F990" s="31"/>
      <c r="G990" s="24" t="s">
        <v>1450</v>
      </c>
      <c r="H990" s="24" t="s">
        <v>275</v>
      </c>
      <c r="I990" s="25">
        <v>3</v>
      </c>
      <c r="J990" s="24" t="s">
        <v>2202</v>
      </c>
      <c r="K990" s="24" t="s">
        <v>2203</v>
      </c>
      <c r="L990" s="27">
        <v>999831395</v>
      </c>
      <c r="M990" s="28" t="s">
        <v>112</v>
      </c>
      <c r="N990" s="28"/>
      <c r="O990" s="27"/>
      <c r="P990" s="27"/>
      <c r="Q990" s="33">
        <f t="shared" si="70"/>
        <v>0</v>
      </c>
      <c r="R990" s="34">
        <f t="shared" si="69"/>
        <v>72</v>
      </c>
      <c r="S990" s="23"/>
      <c r="T990" s="27"/>
      <c r="U990" s="29"/>
      <c r="V990" s="29"/>
      <c r="W990" s="27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/>
      <c r="BY990" s="29"/>
      <c r="BZ990" s="29"/>
      <c r="CA990" s="29"/>
      <c r="CB990" s="29"/>
      <c r="CC990" s="29"/>
      <c r="CD990" s="29"/>
      <c r="CE990" s="29"/>
      <c r="CF990" s="29"/>
      <c r="CG990" s="29"/>
      <c r="CH990" s="29"/>
      <c r="CI990" s="29"/>
      <c r="CJ990" s="29"/>
      <c r="CK990" s="29"/>
      <c r="CL990" s="29"/>
      <c r="CM990" s="29"/>
      <c r="CN990" s="29"/>
      <c r="CO990" s="29"/>
      <c r="CP990" s="29"/>
      <c r="CQ990" s="29"/>
      <c r="CR990" s="29"/>
      <c r="CS990" s="29"/>
      <c r="CT990" s="29"/>
      <c r="CU990" s="29"/>
      <c r="CV990" s="29"/>
      <c r="CW990" s="29"/>
      <c r="CX990" s="29"/>
      <c r="CY990" s="29"/>
      <c r="CZ990" s="29"/>
      <c r="DA990" s="29"/>
      <c r="DB990" s="29"/>
      <c r="DC990" s="29"/>
      <c r="DD990" s="29"/>
      <c r="DE990" s="29"/>
      <c r="DF990" s="29"/>
      <c r="DG990" s="29"/>
      <c r="DH990" s="29"/>
      <c r="DI990" s="29"/>
      <c r="DJ990" s="29"/>
      <c r="DK990" s="29"/>
      <c r="DL990" s="29"/>
      <c r="DM990" s="29"/>
      <c r="DN990" s="29"/>
      <c r="DO990" s="29"/>
      <c r="DP990" s="29"/>
      <c r="DQ990" s="29"/>
      <c r="DR990" s="29"/>
      <c r="DS990" s="29"/>
      <c r="DT990" s="29"/>
      <c r="DU990" s="29"/>
      <c r="DV990" s="29"/>
      <c r="DW990" s="29"/>
      <c r="DX990" s="29"/>
      <c r="DY990" s="29"/>
      <c r="DZ990" s="29"/>
      <c r="EA990" s="29"/>
      <c r="EB990" s="29"/>
      <c r="EC990" s="29"/>
      <c r="ED990" s="29"/>
      <c r="EE990" s="29"/>
      <c r="EF990" s="29"/>
      <c r="EG990" s="29"/>
      <c r="EH990" s="29"/>
      <c r="EI990" s="29"/>
      <c r="EJ990" s="29"/>
      <c r="EK990" s="29"/>
      <c r="EL990" s="29"/>
      <c r="EM990" s="29"/>
      <c r="EN990" s="29"/>
      <c r="EO990" s="29"/>
      <c r="EP990" s="29"/>
      <c r="EQ990" s="29"/>
      <c r="ER990" s="29"/>
      <c r="ES990" s="29"/>
      <c r="ET990" s="29"/>
      <c r="EU990" s="29"/>
      <c r="EV990" s="29"/>
      <c r="EW990" s="29"/>
      <c r="EX990" s="29"/>
      <c r="EY990" s="29"/>
      <c r="EZ990" s="29"/>
      <c r="FA990" s="29"/>
      <c r="FB990" s="29"/>
      <c r="FC990" s="29"/>
      <c r="FD990" s="29"/>
      <c r="FE990" s="29"/>
      <c r="FF990" s="29"/>
      <c r="FG990" s="29"/>
      <c r="FH990" s="29"/>
      <c r="FI990" s="29"/>
      <c r="FJ990" s="29"/>
      <c r="FK990" s="29"/>
      <c r="FL990" s="29"/>
      <c r="FM990" s="29"/>
      <c r="FN990" s="29"/>
      <c r="FO990" s="29"/>
      <c r="FP990" s="29"/>
      <c r="FQ990" s="29"/>
      <c r="FR990" s="29"/>
      <c r="FS990" s="29"/>
      <c r="FT990" s="29"/>
      <c r="FU990" s="29"/>
      <c r="FV990" s="29"/>
      <c r="FW990" s="29"/>
      <c r="FX990" s="29"/>
      <c r="FY990" s="29"/>
      <c r="FZ990" s="29"/>
      <c r="GA990" s="29"/>
      <c r="GB990" s="29"/>
      <c r="GC990" s="29"/>
    </row>
    <row r="991" spans="1:185" s="30" customFormat="1" ht="15.75" hidden="1" customHeight="1" x14ac:dyDescent="0.2">
      <c r="A991" s="25" t="s">
        <v>1723</v>
      </c>
      <c r="B991" s="41" t="s">
        <v>3122</v>
      </c>
      <c r="C991" s="26" t="s">
        <v>105</v>
      </c>
      <c r="D991" s="24" t="s">
        <v>2168</v>
      </c>
      <c r="E991" s="24" t="s">
        <v>3330</v>
      </c>
      <c r="F991" s="31"/>
      <c r="G991" s="24" t="s">
        <v>3331</v>
      </c>
      <c r="H991" s="24" t="s">
        <v>382</v>
      </c>
      <c r="I991" s="25">
        <v>3</v>
      </c>
      <c r="J991" s="24" t="s">
        <v>383</v>
      </c>
      <c r="K991" s="24" t="s">
        <v>384</v>
      </c>
      <c r="L991" s="27">
        <v>999713426</v>
      </c>
      <c r="M991" s="28" t="s">
        <v>112</v>
      </c>
      <c r="N991" s="28"/>
      <c r="O991" s="27"/>
      <c r="P991" s="27"/>
      <c r="Q991" s="33">
        <f t="shared" si="70"/>
        <v>0</v>
      </c>
      <c r="R991" s="34">
        <f t="shared" si="69"/>
        <v>72</v>
      </c>
      <c r="S991" s="23"/>
      <c r="T991" s="27"/>
      <c r="U991" s="29"/>
      <c r="V991" s="29"/>
      <c r="W991" s="27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  <c r="BY991" s="29"/>
      <c r="BZ991" s="29"/>
      <c r="CA991" s="29"/>
      <c r="CB991" s="29"/>
      <c r="CC991" s="29"/>
      <c r="CD991" s="29"/>
      <c r="CE991" s="29"/>
      <c r="CF991" s="29"/>
      <c r="CG991" s="29"/>
      <c r="CH991" s="29"/>
      <c r="CI991" s="29"/>
      <c r="CJ991" s="29"/>
      <c r="CK991" s="29"/>
      <c r="CL991" s="29"/>
      <c r="CM991" s="29"/>
      <c r="CN991" s="29"/>
      <c r="CO991" s="29"/>
      <c r="CP991" s="29"/>
      <c r="CQ991" s="29"/>
      <c r="CR991" s="29"/>
      <c r="CS991" s="29"/>
      <c r="CT991" s="29"/>
      <c r="CU991" s="29"/>
      <c r="CV991" s="29"/>
      <c r="CW991" s="29"/>
      <c r="CX991" s="29"/>
      <c r="CY991" s="29"/>
      <c r="CZ991" s="29"/>
      <c r="DA991" s="29"/>
      <c r="DB991" s="29"/>
      <c r="DC991" s="29"/>
      <c r="DD991" s="29"/>
      <c r="DE991" s="29"/>
      <c r="DF991" s="29"/>
      <c r="DG991" s="29"/>
      <c r="DH991" s="29"/>
      <c r="DI991" s="29"/>
      <c r="DJ991" s="29"/>
      <c r="DK991" s="29"/>
      <c r="DL991" s="29"/>
      <c r="DM991" s="29"/>
      <c r="DN991" s="29"/>
      <c r="DO991" s="29"/>
      <c r="DP991" s="29"/>
      <c r="DQ991" s="29"/>
      <c r="DR991" s="29"/>
      <c r="DS991" s="29"/>
      <c r="DT991" s="29"/>
      <c r="DU991" s="29"/>
      <c r="DV991" s="29"/>
      <c r="DW991" s="29"/>
      <c r="DX991" s="29"/>
      <c r="DY991" s="29"/>
      <c r="DZ991" s="29"/>
      <c r="EA991" s="29"/>
      <c r="EB991" s="29"/>
      <c r="EC991" s="29"/>
      <c r="ED991" s="29"/>
      <c r="EE991" s="29"/>
      <c r="EF991" s="29"/>
      <c r="EG991" s="29"/>
      <c r="EH991" s="29"/>
      <c r="EI991" s="29"/>
      <c r="EJ991" s="29"/>
      <c r="EK991" s="29"/>
      <c r="EL991" s="29"/>
      <c r="EM991" s="29"/>
      <c r="EN991" s="29"/>
      <c r="EO991" s="29"/>
      <c r="EP991" s="29"/>
      <c r="EQ991" s="29"/>
      <c r="ER991" s="29"/>
      <c r="ES991" s="29"/>
      <c r="ET991" s="29"/>
      <c r="EU991" s="29"/>
      <c r="EV991" s="29"/>
      <c r="EW991" s="29"/>
      <c r="EX991" s="29"/>
      <c r="EY991" s="29"/>
      <c r="EZ991" s="29"/>
      <c r="FA991" s="29"/>
      <c r="FB991" s="29"/>
      <c r="FC991" s="29"/>
      <c r="FD991" s="29"/>
      <c r="FE991" s="29"/>
      <c r="FF991" s="29"/>
      <c r="FG991" s="29"/>
      <c r="FH991" s="29"/>
      <c r="FI991" s="29"/>
      <c r="FJ991" s="29"/>
      <c r="FK991" s="29"/>
      <c r="FL991" s="29"/>
      <c r="FM991" s="29"/>
      <c r="FN991" s="29"/>
      <c r="FO991" s="29"/>
      <c r="FP991" s="29"/>
      <c r="FQ991" s="29"/>
      <c r="FR991" s="29"/>
      <c r="FS991" s="29"/>
      <c r="FT991" s="29"/>
      <c r="FU991" s="29"/>
      <c r="FV991" s="29"/>
      <c r="FW991" s="29"/>
      <c r="FX991" s="29"/>
      <c r="FY991" s="29"/>
      <c r="FZ991" s="29"/>
      <c r="GA991" s="29"/>
      <c r="GB991" s="29"/>
      <c r="GC991" s="29"/>
    </row>
    <row r="992" spans="1:185" s="30" customFormat="1" ht="15.75" hidden="1" customHeight="1" x14ac:dyDescent="0.2">
      <c r="A992" s="25" t="s">
        <v>1723</v>
      </c>
      <c r="B992" s="41" t="s">
        <v>3122</v>
      </c>
      <c r="C992" s="26" t="s">
        <v>105</v>
      </c>
      <c r="D992" s="24" t="s">
        <v>3332</v>
      </c>
      <c r="E992" s="24" t="s">
        <v>3333</v>
      </c>
      <c r="F992" s="31">
        <v>36909</v>
      </c>
      <c r="G992" s="24" t="s">
        <v>546</v>
      </c>
      <c r="H992" s="24" t="s">
        <v>116</v>
      </c>
      <c r="I992" s="25">
        <v>2</v>
      </c>
      <c r="J992" s="24" t="s">
        <v>1201</v>
      </c>
      <c r="K992" s="24" t="s">
        <v>1202</v>
      </c>
      <c r="L992" s="27">
        <v>999777231</v>
      </c>
      <c r="M992" s="28" t="s">
        <v>112</v>
      </c>
      <c r="N992" s="28"/>
      <c r="O992" s="27"/>
      <c r="P992" s="27"/>
      <c r="Q992" s="33">
        <f t="shared" si="70"/>
        <v>0</v>
      </c>
      <c r="R992" s="34">
        <f t="shared" si="69"/>
        <v>72</v>
      </c>
      <c r="S992" s="23"/>
      <c r="T992" s="27"/>
      <c r="U992" s="29"/>
      <c r="V992" s="29"/>
      <c r="W992" s="27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  <c r="BY992" s="29"/>
      <c r="BZ992" s="29"/>
      <c r="CA992" s="29"/>
      <c r="CB992" s="29"/>
      <c r="CC992" s="29"/>
      <c r="CD992" s="29"/>
      <c r="CE992" s="29"/>
      <c r="CF992" s="29"/>
      <c r="CG992" s="29"/>
      <c r="CH992" s="29"/>
      <c r="CI992" s="29"/>
      <c r="CJ992" s="29"/>
      <c r="CK992" s="29"/>
      <c r="CL992" s="29"/>
      <c r="CM992" s="29"/>
      <c r="CN992" s="29"/>
      <c r="CO992" s="29"/>
      <c r="CP992" s="29"/>
      <c r="CQ992" s="29"/>
      <c r="CR992" s="29"/>
      <c r="CS992" s="29"/>
      <c r="CT992" s="29"/>
      <c r="CU992" s="29"/>
      <c r="CV992" s="29"/>
      <c r="CW992" s="29"/>
      <c r="CX992" s="29"/>
      <c r="CY992" s="29"/>
      <c r="CZ992" s="29"/>
      <c r="DA992" s="29"/>
      <c r="DB992" s="29"/>
      <c r="DC992" s="29"/>
      <c r="DD992" s="29"/>
      <c r="DE992" s="29"/>
      <c r="DF992" s="29"/>
      <c r="DG992" s="29"/>
      <c r="DH992" s="29"/>
      <c r="DI992" s="29"/>
      <c r="DJ992" s="29"/>
      <c r="DK992" s="29"/>
      <c r="DL992" s="29"/>
      <c r="DM992" s="29"/>
      <c r="DN992" s="29"/>
      <c r="DO992" s="29"/>
      <c r="DP992" s="29"/>
      <c r="DQ992" s="29"/>
      <c r="DR992" s="29"/>
      <c r="DS992" s="29"/>
      <c r="DT992" s="29"/>
      <c r="DU992" s="29"/>
      <c r="DV992" s="29"/>
      <c r="DW992" s="29"/>
      <c r="DX992" s="29"/>
      <c r="DY992" s="29"/>
      <c r="DZ992" s="29"/>
      <c r="EA992" s="29"/>
      <c r="EB992" s="29"/>
      <c r="EC992" s="29"/>
      <c r="ED992" s="29"/>
      <c r="EE992" s="29"/>
      <c r="EF992" s="29"/>
      <c r="EG992" s="29"/>
      <c r="EH992" s="29"/>
      <c r="EI992" s="29"/>
      <c r="EJ992" s="29"/>
      <c r="EK992" s="29"/>
      <c r="EL992" s="29"/>
      <c r="EM992" s="29"/>
      <c r="EN992" s="29"/>
      <c r="EO992" s="29"/>
      <c r="EP992" s="29"/>
      <c r="EQ992" s="29"/>
      <c r="ER992" s="29"/>
      <c r="ES992" s="29"/>
      <c r="ET992" s="29"/>
      <c r="EU992" s="29"/>
      <c r="EV992" s="29"/>
      <c r="EW992" s="29"/>
      <c r="EX992" s="29"/>
      <c r="EY992" s="29"/>
      <c r="EZ992" s="29"/>
      <c r="FA992" s="29"/>
      <c r="FB992" s="29"/>
      <c r="FC992" s="29"/>
      <c r="FD992" s="29"/>
      <c r="FE992" s="29"/>
      <c r="FF992" s="29"/>
      <c r="FG992" s="29"/>
      <c r="FH992" s="29"/>
      <c r="FI992" s="29"/>
      <c r="FJ992" s="29"/>
      <c r="FK992" s="29"/>
      <c r="FL992" s="29"/>
      <c r="FM992" s="29"/>
      <c r="FN992" s="29"/>
      <c r="FO992" s="29"/>
      <c r="FP992" s="29"/>
      <c r="FQ992" s="29"/>
      <c r="FR992" s="29"/>
      <c r="FS992" s="29"/>
      <c r="FT992" s="29"/>
      <c r="FU992" s="29"/>
      <c r="FV992" s="29"/>
      <c r="FW992" s="29"/>
      <c r="FX992" s="29"/>
      <c r="FY992" s="29"/>
      <c r="FZ992" s="29"/>
      <c r="GA992" s="29"/>
      <c r="GB992" s="29"/>
      <c r="GC992" s="29"/>
    </row>
    <row r="993" spans="1:185" s="30" customFormat="1" ht="15.75" customHeight="1" x14ac:dyDescent="0.2">
      <c r="Q993" s="33"/>
      <c r="R993" s="34"/>
      <c r="S993" s="23"/>
      <c r="T993" s="27"/>
      <c r="U993" s="29"/>
      <c r="V993" s="29"/>
      <c r="W993" s="27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  <c r="BY993" s="29"/>
      <c r="BZ993" s="29"/>
      <c r="CA993" s="29"/>
      <c r="CB993" s="29"/>
      <c r="CC993" s="29"/>
      <c r="CD993" s="29"/>
      <c r="CE993" s="29"/>
      <c r="CF993" s="29"/>
      <c r="CG993" s="29"/>
      <c r="CH993" s="29"/>
      <c r="CI993" s="29"/>
      <c r="CJ993" s="29"/>
      <c r="CK993" s="29"/>
      <c r="CL993" s="29"/>
      <c r="CM993" s="29"/>
      <c r="CN993" s="29"/>
      <c r="CO993" s="29"/>
      <c r="CP993" s="29"/>
      <c r="CQ993" s="29"/>
      <c r="CR993" s="29"/>
      <c r="CS993" s="29"/>
      <c r="CT993" s="29"/>
      <c r="CU993" s="29"/>
      <c r="CV993" s="29"/>
      <c r="CW993" s="29"/>
      <c r="CX993" s="29"/>
      <c r="CY993" s="29"/>
      <c r="CZ993" s="29"/>
      <c r="DA993" s="29"/>
      <c r="DB993" s="29"/>
      <c r="DC993" s="29"/>
      <c r="DD993" s="29"/>
      <c r="DE993" s="29"/>
      <c r="DF993" s="29"/>
      <c r="DG993" s="29"/>
      <c r="DH993" s="29"/>
      <c r="DI993" s="29"/>
      <c r="DJ993" s="29"/>
      <c r="DK993" s="29"/>
      <c r="DL993" s="29"/>
      <c r="DM993" s="29"/>
      <c r="DN993" s="29"/>
      <c r="DO993" s="29"/>
      <c r="DP993" s="29"/>
      <c r="DQ993" s="29"/>
      <c r="DR993" s="29"/>
      <c r="DS993" s="29"/>
      <c r="DT993" s="29"/>
      <c r="DU993" s="29"/>
      <c r="DV993" s="29"/>
      <c r="DW993" s="29"/>
      <c r="DX993" s="29"/>
      <c r="DY993" s="29"/>
      <c r="DZ993" s="29"/>
      <c r="EA993" s="29"/>
      <c r="EB993" s="29"/>
      <c r="EC993" s="29"/>
      <c r="ED993" s="29"/>
      <c r="EE993" s="29"/>
      <c r="EF993" s="29"/>
      <c r="EG993" s="29"/>
      <c r="EH993" s="29"/>
      <c r="EI993" s="29"/>
      <c r="EJ993" s="29"/>
      <c r="EK993" s="29"/>
      <c r="EL993" s="29"/>
      <c r="EM993" s="29"/>
      <c r="EN993" s="29"/>
      <c r="EO993" s="29"/>
      <c r="EP993" s="29"/>
      <c r="EQ993" s="29"/>
      <c r="ER993" s="29"/>
      <c r="ES993" s="29"/>
      <c r="ET993" s="29"/>
      <c r="EU993" s="29"/>
      <c r="EV993" s="29"/>
      <c r="EW993" s="29"/>
      <c r="EX993" s="29"/>
      <c r="EY993" s="29"/>
      <c r="EZ993" s="29"/>
      <c r="FA993" s="29"/>
      <c r="FB993" s="29"/>
      <c r="FC993" s="29"/>
      <c r="FD993" s="29"/>
      <c r="FE993" s="29"/>
      <c r="FF993" s="29"/>
      <c r="FG993" s="29"/>
      <c r="FH993" s="29"/>
      <c r="FI993" s="29"/>
      <c r="FJ993" s="29"/>
      <c r="FK993" s="29"/>
      <c r="FL993" s="29"/>
      <c r="FM993" s="29"/>
      <c r="FN993" s="29"/>
      <c r="FO993" s="29"/>
      <c r="FP993" s="29"/>
      <c r="FQ993" s="29"/>
      <c r="FR993" s="29"/>
      <c r="FS993" s="29"/>
      <c r="FT993" s="29"/>
      <c r="FU993" s="29"/>
      <c r="FV993" s="29"/>
      <c r="FW993" s="29"/>
      <c r="FX993" s="29"/>
      <c r="FY993" s="29"/>
      <c r="FZ993" s="29"/>
      <c r="GA993" s="29"/>
      <c r="GB993" s="29"/>
      <c r="GC993" s="29"/>
    </row>
    <row r="994" spans="1:185" s="30" customFormat="1" ht="15.75" customHeight="1" x14ac:dyDescent="0.2">
      <c r="A994" s="25"/>
      <c r="B994" s="41"/>
      <c r="C994" s="26"/>
      <c r="D994" s="24"/>
      <c r="E994" s="24"/>
      <c r="F994" s="31"/>
      <c r="G994" s="24"/>
      <c r="H994" s="24"/>
      <c r="I994" s="25"/>
      <c r="J994" s="24"/>
      <c r="K994" s="24"/>
      <c r="L994" s="27"/>
      <c r="M994" s="28"/>
      <c r="N994" s="28"/>
      <c r="O994" s="27"/>
      <c r="P994" s="27"/>
      <c r="Q994" s="33"/>
      <c r="R994" s="34"/>
      <c r="S994" s="23"/>
      <c r="T994" s="27"/>
      <c r="U994" s="29"/>
      <c r="V994" s="29"/>
      <c r="W994" s="27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  <c r="BY994" s="29"/>
      <c r="BZ994" s="29"/>
      <c r="CA994" s="29"/>
      <c r="CB994" s="29"/>
      <c r="CC994" s="29"/>
      <c r="CD994" s="29"/>
      <c r="CE994" s="29"/>
      <c r="CF994" s="29"/>
      <c r="CG994" s="29"/>
      <c r="CH994" s="29"/>
      <c r="CI994" s="29"/>
      <c r="CJ994" s="29"/>
      <c r="CK994" s="29"/>
      <c r="CL994" s="29"/>
      <c r="CM994" s="29"/>
      <c r="CN994" s="29"/>
      <c r="CO994" s="29"/>
      <c r="CP994" s="29"/>
      <c r="CQ994" s="29"/>
      <c r="CR994" s="29"/>
      <c r="CS994" s="29"/>
      <c r="CT994" s="29"/>
      <c r="CU994" s="29"/>
      <c r="CV994" s="29"/>
      <c r="CW994" s="29"/>
      <c r="CX994" s="29"/>
      <c r="CY994" s="29"/>
      <c r="CZ994" s="29"/>
      <c r="DA994" s="29"/>
      <c r="DB994" s="29"/>
      <c r="DC994" s="29"/>
      <c r="DD994" s="29"/>
      <c r="DE994" s="29"/>
      <c r="DF994" s="29"/>
      <c r="DG994" s="29"/>
      <c r="DH994" s="29"/>
      <c r="DI994" s="29"/>
      <c r="DJ994" s="29"/>
      <c r="DK994" s="29"/>
      <c r="DL994" s="29"/>
      <c r="DM994" s="29"/>
      <c r="DN994" s="29"/>
      <c r="DO994" s="29"/>
      <c r="DP994" s="29"/>
      <c r="DQ994" s="29"/>
      <c r="DR994" s="29"/>
      <c r="DS994" s="29"/>
      <c r="DT994" s="29"/>
      <c r="DU994" s="29"/>
      <c r="DV994" s="29"/>
      <c r="DW994" s="29"/>
      <c r="DX994" s="29"/>
      <c r="DY994" s="29"/>
      <c r="DZ994" s="29"/>
      <c r="EA994" s="29"/>
      <c r="EB994" s="29"/>
      <c r="EC994" s="29"/>
      <c r="ED994" s="29"/>
      <c r="EE994" s="29"/>
      <c r="EF994" s="29"/>
      <c r="EG994" s="29"/>
      <c r="EH994" s="29"/>
      <c r="EI994" s="29"/>
      <c r="EJ994" s="29"/>
      <c r="EK994" s="29"/>
      <c r="EL994" s="29"/>
      <c r="EM994" s="29"/>
      <c r="EN994" s="29"/>
      <c r="EO994" s="29"/>
      <c r="EP994" s="29"/>
      <c r="EQ994" s="29"/>
      <c r="ER994" s="29"/>
      <c r="ES994" s="29"/>
      <c r="ET994" s="29"/>
      <c r="EU994" s="29"/>
      <c r="EV994" s="29"/>
      <c r="EW994" s="29"/>
      <c r="EX994" s="29"/>
      <c r="EY994" s="29"/>
      <c r="EZ994" s="29"/>
      <c r="FA994" s="29"/>
      <c r="FB994" s="29"/>
      <c r="FC994" s="29"/>
      <c r="FD994" s="29"/>
      <c r="FE994" s="29"/>
      <c r="FF994" s="29"/>
      <c r="FG994" s="29"/>
      <c r="FH994" s="29"/>
      <c r="FI994" s="29"/>
      <c r="FJ994" s="29"/>
      <c r="FK994" s="29"/>
      <c r="FL994" s="29"/>
      <c r="FM994" s="29"/>
      <c r="FN994" s="29"/>
      <c r="FO994" s="29"/>
      <c r="FP994" s="29"/>
      <c r="FQ994" s="29"/>
      <c r="FR994" s="29"/>
      <c r="FS994" s="29"/>
      <c r="FT994" s="29"/>
      <c r="FU994" s="29"/>
      <c r="FV994" s="29"/>
      <c r="FW994" s="29"/>
      <c r="FX994" s="29"/>
      <c r="FY994" s="29"/>
      <c r="FZ994" s="29"/>
      <c r="GA994" s="29"/>
      <c r="GB994" s="29"/>
      <c r="GC994" s="29"/>
    </row>
    <row r="995" spans="1:185" s="30" customFormat="1" ht="15.75" customHeight="1" x14ac:dyDescent="0.2">
      <c r="A995" s="25" t="s">
        <v>1723</v>
      </c>
      <c r="B995" s="41" t="s">
        <v>3334</v>
      </c>
      <c r="C995" s="26" t="s">
        <v>105</v>
      </c>
      <c r="D995" s="24" t="s">
        <v>3335</v>
      </c>
      <c r="E995" s="24" t="s">
        <v>3336</v>
      </c>
      <c r="F995" s="31"/>
      <c r="G995" s="24" t="s">
        <v>1139</v>
      </c>
      <c r="H995" s="24" t="s">
        <v>122</v>
      </c>
      <c r="I995" s="25">
        <v>4</v>
      </c>
      <c r="J995" s="24" t="s">
        <v>328</v>
      </c>
      <c r="K995" s="24" t="s">
        <v>329</v>
      </c>
      <c r="L995" s="27">
        <v>999716956</v>
      </c>
      <c r="M995" s="28" t="s">
        <v>112</v>
      </c>
      <c r="N995" s="28" t="b">
        <v>1</v>
      </c>
      <c r="O995" s="27"/>
      <c r="P995" s="27"/>
      <c r="Q995" s="33">
        <f t="shared" ref="Q995:Q1026" si="71">SUM(T995:EE995)</f>
        <v>905.1</v>
      </c>
      <c r="R995" s="34">
        <f t="shared" ref="R995:R1028" si="72">RANK(Q995,$Q$995:$Q$1108)</f>
        <v>1</v>
      </c>
      <c r="S995" s="23"/>
      <c r="T995" s="27">
        <v>64.8</v>
      </c>
      <c r="U995" s="29"/>
      <c r="V995" s="29"/>
      <c r="W995" s="27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>
        <v>64.8</v>
      </c>
      <c r="AI995" s="29"/>
      <c r="AJ995" s="29"/>
      <c r="AK995" s="29"/>
      <c r="AL995" s="29"/>
      <c r="AM995" s="29"/>
      <c r="AN995" s="29"/>
      <c r="AO995" s="29"/>
      <c r="AP995" s="29"/>
      <c r="AQ995" s="29"/>
      <c r="AR995" s="29">
        <v>54</v>
      </c>
      <c r="AS995" s="29"/>
      <c r="AT995" s="29"/>
      <c r="AU995" s="29">
        <v>60</v>
      </c>
      <c r="AV995" s="29"/>
      <c r="AW995" s="29"/>
      <c r="AX995" s="29"/>
      <c r="AY995" s="29"/>
      <c r="AZ995" s="29"/>
      <c r="BA995" s="29"/>
      <c r="BB995" s="29"/>
      <c r="BC995" s="29">
        <v>108</v>
      </c>
      <c r="BD995" s="29"/>
      <c r="BE995" s="29"/>
      <c r="BF995" s="29"/>
      <c r="BG995" s="29"/>
      <c r="BH995" s="29"/>
      <c r="BI995" s="29"/>
      <c r="BJ995" s="29"/>
      <c r="BK995" s="29">
        <v>64.8</v>
      </c>
      <c r="BL995" s="29"/>
      <c r="BM995" s="29"/>
      <c r="BN995" s="29"/>
      <c r="BO995" s="29">
        <v>63.6</v>
      </c>
      <c r="BP995" s="29"/>
      <c r="BQ995" s="29"/>
      <c r="BR995" s="29"/>
      <c r="BS995" s="29"/>
      <c r="BT995" s="29"/>
      <c r="BU995" s="29"/>
      <c r="BV995" s="29"/>
      <c r="BW995" s="29">
        <v>63.6</v>
      </c>
      <c r="BX995" s="29"/>
      <c r="BY995" s="29"/>
      <c r="BZ995" s="29">
        <v>60</v>
      </c>
      <c r="CA995" s="29"/>
      <c r="CB995" s="29">
        <v>111</v>
      </c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  <c r="CR995" s="29"/>
      <c r="CS995" s="29"/>
      <c r="CT995" s="29"/>
      <c r="CU995" s="29"/>
      <c r="CV995" s="29"/>
      <c r="CW995" s="29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9"/>
      <c r="DK995" s="29"/>
      <c r="DL995" s="29"/>
      <c r="DM995" s="29"/>
      <c r="DN995" s="29"/>
      <c r="DO995" s="29"/>
      <c r="DP995" s="29"/>
      <c r="DQ995" s="29"/>
      <c r="DR995" s="29"/>
      <c r="DS995" s="29"/>
      <c r="DT995" s="29"/>
      <c r="DU995" s="29">
        <v>190.5</v>
      </c>
      <c r="DV995" s="29"/>
      <c r="DW995" s="29"/>
      <c r="DX995" s="29"/>
      <c r="DY995" s="29"/>
      <c r="DZ995" s="29"/>
      <c r="EA995" s="29"/>
      <c r="EB995" s="29"/>
      <c r="EC995" s="29"/>
      <c r="ED995" s="29"/>
      <c r="EE995" s="29"/>
      <c r="EF995" s="29"/>
      <c r="EG995" s="29"/>
      <c r="EH995" s="29"/>
      <c r="EI995" s="29"/>
      <c r="EJ995" s="29"/>
      <c r="EK995" s="29"/>
      <c r="EL995" s="29"/>
      <c r="EM995" s="29"/>
      <c r="EN995" s="29"/>
      <c r="EO995" s="29"/>
      <c r="EP995" s="29"/>
      <c r="EQ995" s="29"/>
      <c r="ER995" s="29"/>
      <c r="ES995" s="29"/>
      <c r="ET995" s="29"/>
      <c r="EU995" s="29"/>
      <c r="EV995" s="29"/>
      <c r="EW995" s="29"/>
      <c r="EX995" s="29"/>
      <c r="EY995" s="29"/>
      <c r="EZ995" s="29"/>
      <c r="FA995" s="29"/>
      <c r="FB995" s="29"/>
      <c r="FC995" s="29"/>
      <c r="FD995" s="29"/>
      <c r="FE995" s="29"/>
      <c r="FF995" s="29"/>
      <c r="FG995" s="29"/>
      <c r="FH995" s="29"/>
      <c r="FI995" s="29"/>
      <c r="FJ995" s="29"/>
      <c r="FK995" s="29"/>
      <c r="FL995" s="29"/>
      <c r="FM995" s="29"/>
      <c r="FN995" s="29"/>
      <c r="FO995" s="29"/>
      <c r="FP995" s="29"/>
      <c r="FQ995" s="29"/>
      <c r="FR995" s="29"/>
      <c r="FS995" s="29"/>
      <c r="FT995" s="29"/>
      <c r="FU995" s="29"/>
      <c r="FV995" s="29"/>
      <c r="FW995" s="29"/>
      <c r="FX995" s="29"/>
      <c r="FY995" s="29"/>
      <c r="FZ995" s="29"/>
      <c r="GA995" s="29"/>
      <c r="GB995" s="29"/>
      <c r="GC995" s="29"/>
    </row>
    <row r="996" spans="1:185" s="30" customFormat="1" ht="15.75" customHeight="1" x14ac:dyDescent="0.2">
      <c r="A996" s="25" t="s">
        <v>1723</v>
      </c>
      <c r="B996" s="41" t="s">
        <v>3334</v>
      </c>
      <c r="C996" s="26" t="s">
        <v>105</v>
      </c>
      <c r="D996" s="24" t="s">
        <v>3337</v>
      </c>
      <c r="E996" s="24" t="s">
        <v>2419</v>
      </c>
      <c r="F996" s="31"/>
      <c r="G996" s="24" t="s">
        <v>381</v>
      </c>
      <c r="H996" s="24" t="s">
        <v>382</v>
      </c>
      <c r="I996" s="25">
        <v>3</v>
      </c>
      <c r="J996" s="24" t="s">
        <v>2511</v>
      </c>
      <c r="K996" s="24" t="s">
        <v>384</v>
      </c>
      <c r="L996" s="27">
        <v>999798467</v>
      </c>
      <c r="M996" s="28" t="s">
        <v>112</v>
      </c>
      <c r="N996" s="28" t="b">
        <v>1</v>
      </c>
      <c r="O996" s="27"/>
      <c r="P996" s="27"/>
      <c r="Q996" s="33">
        <f t="shared" si="71"/>
        <v>610.4</v>
      </c>
      <c r="R996" s="34">
        <f t="shared" si="72"/>
        <v>2</v>
      </c>
      <c r="S996" s="23"/>
      <c r="T996" s="27">
        <v>64.8</v>
      </c>
      <c r="U996" s="29"/>
      <c r="V996" s="29"/>
      <c r="W996" s="27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>
        <v>60</v>
      </c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>
        <v>60</v>
      </c>
      <c r="BI996" s="29"/>
      <c r="BJ996" s="29"/>
      <c r="BK996" s="29">
        <v>108</v>
      </c>
      <c r="BL996" s="29">
        <v>200</v>
      </c>
      <c r="BM996" s="29"/>
      <c r="BN996" s="29"/>
      <c r="BO996" s="29"/>
      <c r="BP996" s="29"/>
      <c r="BQ996" s="29"/>
      <c r="BR996" s="29"/>
      <c r="BS996" s="29">
        <v>54</v>
      </c>
      <c r="BT996" s="29"/>
      <c r="BU996" s="29"/>
      <c r="BV996" s="29"/>
      <c r="BW996" s="29"/>
      <c r="BX996" s="29"/>
      <c r="BY996" s="29"/>
      <c r="BZ996" s="29"/>
      <c r="CA996" s="29">
        <v>63.6</v>
      </c>
      <c r="CB996" s="29"/>
      <c r="CC996" s="29"/>
      <c r="CD996" s="29"/>
      <c r="CE996" s="29"/>
      <c r="CF996" s="29"/>
      <c r="CG996" s="29"/>
      <c r="CH996" s="29"/>
      <c r="CI996" s="29"/>
      <c r="CJ996" s="29"/>
      <c r="CK996" s="29"/>
      <c r="CL996" s="29"/>
      <c r="CM996" s="29"/>
      <c r="CN996" s="29"/>
      <c r="CO996" s="29"/>
      <c r="CP996" s="29"/>
      <c r="CQ996" s="29"/>
      <c r="CR996" s="29"/>
      <c r="CS996" s="29"/>
      <c r="CT996" s="29"/>
      <c r="CU996" s="29"/>
      <c r="CV996" s="29"/>
      <c r="CW996" s="29"/>
      <c r="CX996" s="29"/>
      <c r="CY996" s="29"/>
      <c r="CZ996" s="29"/>
      <c r="DA996" s="29"/>
      <c r="DB996" s="29"/>
      <c r="DC996" s="29"/>
      <c r="DD996" s="29"/>
      <c r="DE996" s="29"/>
      <c r="DF996" s="29"/>
      <c r="DG996" s="29"/>
      <c r="DH996" s="29"/>
      <c r="DI996" s="29"/>
      <c r="DJ996" s="29"/>
      <c r="DK996" s="29"/>
      <c r="DL996" s="29"/>
      <c r="DM996" s="29"/>
      <c r="DN996" s="29"/>
      <c r="DO996" s="29"/>
      <c r="DP996" s="29"/>
      <c r="DQ996" s="29"/>
      <c r="DR996" s="29"/>
      <c r="DS996" s="29"/>
      <c r="DT996" s="29"/>
      <c r="DU996" s="29"/>
      <c r="DV996" s="29"/>
      <c r="DW996" s="29"/>
      <c r="DX996" s="29"/>
      <c r="DY996" s="29"/>
      <c r="DZ996" s="29"/>
      <c r="EA996" s="29"/>
      <c r="EB996" s="29"/>
      <c r="EC996" s="29"/>
      <c r="ED996" s="29"/>
      <c r="EE996" s="29"/>
      <c r="EF996" s="29"/>
      <c r="EG996" s="29"/>
      <c r="EH996" s="29"/>
      <c r="EI996" s="29"/>
      <c r="EJ996" s="29"/>
      <c r="EK996" s="29"/>
      <c r="EL996" s="29"/>
      <c r="EM996" s="29"/>
      <c r="EN996" s="29"/>
      <c r="EO996" s="29"/>
      <c r="EP996" s="29"/>
      <c r="EQ996" s="29"/>
      <c r="ER996" s="29"/>
      <c r="ES996" s="29"/>
      <c r="ET996" s="29"/>
      <c r="EU996" s="29"/>
      <c r="EV996" s="29"/>
      <c r="EW996" s="29"/>
      <c r="EX996" s="29"/>
      <c r="EY996" s="29"/>
      <c r="EZ996" s="29"/>
      <c r="FA996" s="29"/>
      <c r="FB996" s="29"/>
      <c r="FC996" s="29"/>
      <c r="FD996" s="29"/>
      <c r="FE996" s="29"/>
      <c r="FF996" s="29"/>
      <c r="FG996" s="29"/>
      <c r="FH996" s="29"/>
      <c r="FI996" s="29"/>
      <c r="FJ996" s="29"/>
      <c r="FK996" s="29"/>
      <c r="FL996" s="29"/>
      <c r="FM996" s="29"/>
      <c r="FN996" s="29"/>
      <c r="FO996" s="29"/>
      <c r="FP996" s="29"/>
      <c r="FQ996" s="29"/>
      <c r="FR996" s="29"/>
      <c r="FS996" s="29"/>
      <c r="FT996" s="29"/>
      <c r="FU996" s="29"/>
      <c r="FV996" s="29"/>
      <c r="FW996" s="29"/>
      <c r="FX996" s="29"/>
      <c r="FY996" s="29"/>
      <c r="FZ996" s="29"/>
      <c r="GA996" s="29"/>
      <c r="GB996" s="29"/>
      <c r="GC996" s="29"/>
    </row>
    <row r="997" spans="1:185" s="30" customFormat="1" ht="15.75" customHeight="1" x14ac:dyDescent="0.2">
      <c r="A997" s="25" t="s">
        <v>1723</v>
      </c>
      <c r="B997" s="41" t="s">
        <v>3334</v>
      </c>
      <c r="C997" s="26" t="s">
        <v>105</v>
      </c>
      <c r="D997" s="24" t="s">
        <v>3338</v>
      </c>
      <c r="E997" s="24" t="s">
        <v>3339</v>
      </c>
      <c r="F997" s="31"/>
      <c r="G997" s="24" t="s">
        <v>560</v>
      </c>
      <c r="H997" s="24" t="s">
        <v>606</v>
      </c>
      <c r="I997" s="25">
        <v>7</v>
      </c>
      <c r="J997" s="24" t="s">
        <v>1874</v>
      </c>
      <c r="K997" s="24" t="s">
        <v>3340</v>
      </c>
      <c r="L997" s="27">
        <v>999869693</v>
      </c>
      <c r="M997" s="28" t="s">
        <v>112</v>
      </c>
      <c r="N997" s="28" t="b">
        <v>1</v>
      </c>
      <c r="O997" s="27"/>
      <c r="P997" s="27"/>
      <c r="Q997" s="33">
        <f t="shared" si="71"/>
        <v>463.79999999999995</v>
      </c>
      <c r="R997" s="34">
        <f t="shared" si="72"/>
        <v>3</v>
      </c>
      <c r="S997" s="23"/>
      <c r="T997" s="27"/>
      <c r="U997" s="29"/>
      <c r="V997" s="29"/>
      <c r="W997" s="27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>
        <v>90</v>
      </c>
      <c r="AS997" s="29"/>
      <c r="AT997" s="29"/>
      <c r="AU997" s="29"/>
      <c r="AV997" s="29"/>
      <c r="AW997" s="29"/>
      <c r="AX997" s="29"/>
      <c r="AY997" s="29">
        <v>22.65</v>
      </c>
      <c r="AZ997" s="29"/>
      <c r="BA997" s="29"/>
      <c r="BB997" s="29"/>
      <c r="BC997" s="29"/>
      <c r="BD997" s="29"/>
      <c r="BE997" s="29"/>
      <c r="BF997" s="29"/>
      <c r="BG997" s="29"/>
      <c r="BH997" s="29"/>
      <c r="BI997" s="29">
        <v>64.8</v>
      </c>
      <c r="BJ997" s="29"/>
      <c r="BK997" s="29">
        <v>45.3</v>
      </c>
      <c r="BL997" s="29"/>
      <c r="BM997" s="29"/>
      <c r="BN997" s="29"/>
      <c r="BO997" s="29"/>
      <c r="BP997" s="29"/>
      <c r="BQ997" s="29"/>
      <c r="BR997" s="29"/>
      <c r="BS997" s="29"/>
      <c r="BT997" s="29"/>
      <c r="BU997" s="29">
        <v>32.4</v>
      </c>
      <c r="BV997" s="29"/>
      <c r="BW997" s="29"/>
      <c r="BX997" s="29"/>
      <c r="BY997" s="29"/>
      <c r="BZ997" s="29"/>
      <c r="CA997" s="29"/>
      <c r="CB997" s="29">
        <v>83.25</v>
      </c>
      <c r="CC997" s="29"/>
      <c r="CD997" s="29"/>
      <c r="CE997" s="29"/>
      <c r="CF997" s="29"/>
      <c r="CG997" s="29"/>
      <c r="CH997" s="29"/>
      <c r="CI997" s="29"/>
      <c r="CJ997" s="29"/>
      <c r="CK997" s="29"/>
      <c r="CL997" s="29">
        <v>65.400000000000006</v>
      </c>
      <c r="CM997" s="29"/>
      <c r="CN997" s="29"/>
      <c r="CO997" s="29"/>
      <c r="CP997" s="29"/>
      <c r="CQ997" s="29"/>
      <c r="CR997" s="29"/>
      <c r="CS997" s="29"/>
      <c r="CT997" s="29"/>
      <c r="CU997" s="29"/>
      <c r="CV997" s="29"/>
      <c r="CW997" s="29">
        <v>60</v>
      </c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9"/>
      <c r="DK997" s="29"/>
      <c r="DL997" s="29"/>
      <c r="DM997" s="29"/>
      <c r="DN997" s="29"/>
      <c r="DO997" s="29"/>
      <c r="DP997" s="29"/>
      <c r="DQ997" s="29"/>
      <c r="DR997" s="29"/>
      <c r="DS997" s="29"/>
      <c r="DT997" s="29"/>
      <c r="DU997" s="29"/>
      <c r="DV997" s="29"/>
      <c r="DW997" s="29"/>
      <c r="DX997" s="29"/>
      <c r="DY997" s="29"/>
      <c r="DZ997" s="29"/>
      <c r="EA997" s="29"/>
      <c r="EB997" s="29"/>
      <c r="EC997" s="29"/>
      <c r="ED997" s="29"/>
      <c r="EE997" s="29"/>
      <c r="EF997" s="29"/>
      <c r="EG997" s="29"/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  <c r="FY997" s="29"/>
      <c r="FZ997" s="29"/>
      <c r="GA997" s="29"/>
      <c r="GB997" s="29"/>
      <c r="GC997" s="29"/>
    </row>
    <row r="998" spans="1:185" s="30" customFormat="1" ht="15.75" customHeight="1" x14ac:dyDescent="0.2">
      <c r="A998" s="25" t="s">
        <v>1723</v>
      </c>
      <c r="B998" s="41" t="s">
        <v>3334</v>
      </c>
      <c r="C998" s="26" t="s">
        <v>105</v>
      </c>
      <c r="D998" s="24" t="s">
        <v>2169</v>
      </c>
      <c r="E998" s="24" t="s">
        <v>2538</v>
      </c>
      <c r="F998" s="31"/>
      <c r="G998" s="24" t="s">
        <v>3341</v>
      </c>
      <c r="H998" s="24" t="s">
        <v>139</v>
      </c>
      <c r="I998" s="25">
        <v>8</v>
      </c>
      <c r="J998" s="24" t="s">
        <v>857</v>
      </c>
      <c r="K998" s="24" t="s">
        <v>1055</v>
      </c>
      <c r="L998" s="27">
        <v>999705436</v>
      </c>
      <c r="M998" s="28" t="s">
        <v>112</v>
      </c>
      <c r="N998" s="28"/>
      <c r="O998" s="27"/>
      <c r="P998" s="27"/>
      <c r="Q998" s="33">
        <f t="shared" si="71"/>
        <v>259.2</v>
      </c>
      <c r="R998" s="34">
        <f t="shared" si="72"/>
        <v>4</v>
      </c>
      <c r="S998" s="23"/>
      <c r="T998" s="27">
        <v>108</v>
      </c>
      <c r="U998" s="29"/>
      <c r="V998" s="29"/>
      <c r="W998" s="27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>
        <v>43.2</v>
      </c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>
        <v>108</v>
      </c>
      <c r="BL998" s="29"/>
      <c r="BM998" s="29"/>
      <c r="BN998" s="29"/>
      <c r="BO998" s="29"/>
      <c r="BP998" s="29"/>
      <c r="BQ998" s="29"/>
      <c r="BR998" s="29"/>
      <c r="BS998" s="29"/>
      <c r="BT998" s="29"/>
      <c r="BU998" s="29"/>
      <c r="BV998" s="29"/>
      <c r="BW998" s="29"/>
      <c r="BX998" s="29"/>
      <c r="BY998" s="29"/>
      <c r="BZ998" s="29"/>
      <c r="CA998" s="29"/>
      <c r="CB998" s="29"/>
      <c r="CC998" s="29"/>
      <c r="CD998" s="29"/>
      <c r="CE998" s="29"/>
      <c r="CF998" s="29"/>
      <c r="CG998" s="29"/>
      <c r="CH998" s="29"/>
      <c r="CI998" s="29"/>
      <c r="CJ998" s="29"/>
      <c r="CK998" s="29"/>
      <c r="CL998" s="29"/>
      <c r="CM998" s="29"/>
      <c r="CN998" s="29"/>
      <c r="CO998" s="29"/>
      <c r="CP998" s="29"/>
      <c r="CQ998" s="29"/>
      <c r="CR998" s="29"/>
      <c r="CS998" s="29"/>
      <c r="CT998" s="29"/>
      <c r="CU998" s="29"/>
      <c r="CV998" s="29"/>
      <c r="CW998" s="29"/>
      <c r="CX998" s="29"/>
      <c r="CY998" s="29"/>
      <c r="CZ998" s="29"/>
      <c r="DA998" s="29"/>
      <c r="DB998" s="29"/>
      <c r="DC998" s="29"/>
      <c r="DD998" s="29"/>
      <c r="DE998" s="29"/>
      <c r="DF998" s="29"/>
      <c r="DG998" s="29"/>
      <c r="DH998" s="29"/>
      <c r="DI998" s="29"/>
      <c r="DJ998" s="29"/>
      <c r="DK998" s="29"/>
      <c r="DL998" s="29"/>
      <c r="DM998" s="29"/>
      <c r="DN998" s="29"/>
      <c r="DO998" s="29"/>
      <c r="DP998" s="29"/>
      <c r="DQ998" s="29"/>
      <c r="DR998" s="29"/>
      <c r="DS998" s="29"/>
      <c r="DT998" s="29"/>
      <c r="DU998" s="29"/>
      <c r="DV998" s="29"/>
      <c r="DW998" s="29"/>
      <c r="DX998" s="29"/>
      <c r="DY998" s="29"/>
      <c r="DZ998" s="29"/>
      <c r="EA998" s="29"/>
      <c r="EB998" s="29"/>
      <c r="EC998" s="29"/>
      <c r="ED998" s="29"/>
      <c r="EE998" s="29"/>
      <c r="EF998" s="29"/>
      <c r="EG998" s="29"/>
      <c r="EH998" s="29"/>
      <c r="EI998" s="29"/>
      <c r="EJ998" s="29"/>
      <c r="EK998" s="29"/>
      <c r="EL998" s="29"/>
      <c r="EM998" s="29"/>
      <c r="EN998" s="29"/>
      <c r="EO998" s="29"/>
      <c r="EP998" s="29"/>
      <c r="EQ998" s="29"/>
      <c r="ER998" s="29"/>
      <c r="ES998" s="29"/>
      <c r="ET998" s="29"/>
      <c r="EU998" s="29"/>
      <c r="EV998" s="29"/>
      <c r="EW998" s="29"/>
      <c r="EX998" s="29"/>
      <c r="EY998" s="29"/>
      <c r="EZ998" s="29"/>
      <c r="FA998" s="29"/>
      <c r="FB998" s="29"/>
      <c r="FC998" s="29"/>
      <c r="FD998" s="29"/>
      <c r="FE998" s="29"/>
      <c r="FF998" s="29"/>
      <c r="FG998" s="29"/>
      <c r="FH998" s="29"/>
      <c r="FI998" s="29"/>
      <c r="FJ998" s="29"/>
      <c r="FK998" s="29"/>
      <c r="FL998" s="29"/>
      <c r="FM998" s="29"/>
      <c r="FN998" s="29"/>
      <c r="FO998" s="29"/>
      <c r="FP998" s="29"/>
      <c r="FQ998" s="29"/>
      <c r="FR998" s="29"/>
      <c r="FS998" s="29"/>
      <c r="FT998" s="29"/>
      <c r="FU998" s="29"/>
      <c r="FV998" s="29"/>
      <c r="FW998" s="29"/>
      <c r="FX998" s="29"/>
      <c r="FY998" s="29"/>
      <c r="FZ998" s="29"/>
      <c r="GA998" s="29"/>
      <c r="GB998" s="29"/>
      <c r="GC998" s="29"/>
    </row>
    <row r="999" spans="1:185" s="30" customFormat="1" ht="15.75" customHeight="1" x14ac:dyDescent="0.2">
      <c r="A999" s="25" t="s">
        <v>1723</v>
      </c>
      <c r="B999" s="41" t="s">
        <v>3334</v>
      </c>
      <c r="C999" s="26" t="s">
        <v>105</v>
      </c>
      <c r="D999" s="24" t="s">
        <v>3368</v>
      </c>
      <c r="E999" s="24" t="s">
        <v>1317</v>
      </c>
      <c r="F999" s="31"/>
      <c r="G999" s="24" t="s">
        <v>3369</v>
      </c>
      <c r="H999" s="24" t="s">
        <v>200</v>
      </c>
      <c r="I999" s="25">
        <v>8</v>
      </c>
      <c r="J999" s="24" t="s">
        <v>222</v>
      </c>
      <c r="K999" s="24"/>
      <c r="L999" s="27">
        <v>999744532</v>
      </c>
      <c r="M999" s="28" t="s">
        <v>112</v>
      </c>
      <c r="N999" s="28"/>
      <c r="O999" s="27"/>
      <c r="P999" s="27"/>
      <c r="Q999" s="33">
        <f t="shared" si="71"/>
        <v>165.3</v>
      </c>
      <c r="R999" s="34">
        <f t="shared" si="72"/>
        <v>5</v>
      </c>
      <c r="S999" s="23"/>
      <c r="T999" s="27"/>
      <c r="U999" s="29"/>
      <c r="V999" s="29"/>
      <c r="W999" s="27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>
        <v>45.3</v>
      </c>
      <c r="BL999" s="29"/>
      <c r="BM999" s="29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  <c r="BY999" s="29"/>
      <c r="BZ999" s="29"/>
      <c r="CA999" s="29"/>
      <c r="CB999" s="29"/>
      <c r="CC999" s="29"/>
      <c r="CD999" s="29"/>
      <c r="CE999" s="29"/>
      <c r="CF999" s="29"/>
      <c r="CG999" s="29"/>
      <c r="CH999" s="29"/>
      <c r="CI999" s="29"/>
      <c r="CJ999" s="29"/>
      <c r="CK999" s="29"/>
      <c r="CL999" s="29"/>
      <c r="CM999" s="29"/>
      <c r="CN999" s="29"/>
      <c r="CO999" s="29"/>
      <c r="CP999" s="29"/>
      <c r="CQ999" s="29"/>
      <c r="CR999" s="29"/>
      <c r="CS999" s="29">
        <v>60</v>
      </c>
      <c r="CT999" s="29"/>
      <c r="CU999" s="29"/>
      <c r="CV999" s="29"/>
      <c r="CW999" s="29"/>
      <c r="CX999" s="29"/>
      <c r="CY999" s="29">
        <v>60</v>
      </c>
      <c r="CZ999" s="29"/>
      <c r="DA999" s="29"/>
      <c r="DB999" s="29"/>
      <c r="DC999" s="29"/>
      <c r="DD999" s="29"/>
      <c r="DE999" s="29"/>
      <c r="DF999" s="29"/>
      <c r="DG999" s="29"/>
      <c r="DH999" s="29"/>
      <c r="DI999" s="29"/>
      <c r="DJ999" s="29"/>
      <c r="DK999" s="29"/>
      <c r="DL999" s="29"/>
      <c r="DM999" s="29"/>
      <c r="DN999" s="29"/>
      <c r="DO999" s="29"/>
      <c r="DP999" s="29"/>
      <c r="DQ999" s="29"/>
      <c r="DR999" s="29"/>
      <c r="DS999" s="29"/>
      <c r="DT999" s="29"/>
      <c r="DU999" s="29"/>
      <c r="DV999" s="29"/>
      <c r="DW999" s="29"/>
      <c r="DX999" s="29"/>
      <c r="DY999" s="29"/>
      <c r="DZ999" s="29"/>
      <c r="EA999" s="29"/>
      <c r="EB999" s="29"/>
      <c r="EC999" s="29"/>
      <c r="ED999" s="29"/>
      <c r="EE999" s="29"/>
      <c r="EF999" s="29"/>
      <c r="EG999" s="29"/>
      <c r="EH999" s="29"/>
      <c r="EI999" s="29"/>
      <c r="EJ999" s="29"/>
      <c r="EK999" s="29"/>
      <c r="EL999" s="29"/>
      <c r="EM999" s="29"/>
      <c r="EN999" s="29"/>
      <c r="EO999" s="29"/>
      <c r="EP999" s="29"/>
      <c r="EQ999" s="29"/>
      <c r="ER999" s="29"/>
      <c r="ES999" s="29"/>
      <c r="ET999" s="29"/>
      <c r="EU999" s="29"/>
      <c r="EV999" s="29"/>
      <c r="EW999" s="29"/>
      <c r="EX999" s="29"/>
      <c r="EY999" s="29"/>
      <c r="EZ999" s="29"/>
      <c r="FA999" s="29"/>
      <c r="FB999" s="29"/>
      <c r="FC999" s="29"/>
      <c r="FD999" s="29"/>
      <c r="FE999" s="29"/>
      <c r="FF999" s="29"/>
      <c r="FG999" s="29"/>
      <c r="FH999" s="29"/>
      <c r="FI999" s="29"/>
      <c r="FJ999" s="29"/>
      <c r="FK999" s="29"/>
      <c r="FL999" s="29"/>
      <c r="FM999" s="29"/>
      <c r="FN999" s="29"/>
      <c r="FO999" s="29"/>
      <c r="FP999" s="29"/>
      <c r="FQ999" s="29"/>
      <c r="FR999" s="29"/>
      <c r="FS999" s="29"/>
      <c r="FT999" s="29"/>
      <c r="FU999" s="29"/>
      <c r="FV999" s="29"/>
      <c r="FW999" s="29"/>
      <c r="FX999" s="29"/>
      <c r="FY999" s="29"/>
      <c r="FZ999" s="29"/>
      <c r="GA999" s="29"/>
      <c r="GB999" s="29"/>
      <c r="GC999" s="29"/>
    </row>
    <row r="1000" spans="1:185" s="30" customFormat="1" ht="15.75" customHeight="1" x14ac:dyDescent="0.2">
      <c r="A1000" s="25" t="s">
        <v>1723</v>
      </c>
      <c r="B1000" s="41" t="s">
        <v>3334</v>
      </c>
      <c r="C1000" s="26" t="s">
        <v>105</v>
      </c>
      <c r="D1000" s="24" t="s">
        <v>3342</v>
      </c>
      <c r="E1000" s="24" t="s">
        <v>3343</v>
      </c>
      <c r="F1000" s="31"/>
      <c r="G1000" s="24" t="s">
        <v>1450</v>
      </c>
      <c r="H1000" s="24" t="s">
        <v>275</v>
      </c>
      <c r="I1000" s="25">
        <v>3</v>
      </c>
      <c r="J1000" s="24" t="s">
        <v>2148</v>
      </c>
      <c r="K1000" s="24" t="s">
        <v>2149</v>
      </c>
      <c r="L1000" s="27">
        <v>999854159</v>
      </c>
      <c r="M1000" s="28" t="s">
        <v>112</v>
      </c>
      <c r="N1000" s="28"/>
      <c r="O1000" s="27"/>
      <c r="P1000" s="27"/>
      <c r="Q1000" s="33">
        <f t="shared" si="71"/>
        <v>156.9</v>
      </c>
      <c r="R1000" s="34">
        <f t="shared" si="72"/>
        <v>6</v>
      </c>
      <c r="S1000" s="23"/>
      <c r="T1000" s="27"/>
      <c r="U1000" s="29"/>
      <c r="V1000" s="29"/>
      <c r="W1000" s="27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>
        <v>60.6</v>
      </c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  <c r="BT1000" s="29"/>
      <c r="BU1000" s="29"/>
      <c r="BV1000" s="29"/>
      <c r="BW1000" s="29"/>
      <c r="BX1000" s="29"/>
      <c r="BY1000" s="29"/>
      <c r="BZ1000" s="29"/>
      <c r="CA1000" s="29"/>
      <c r="CB1000" s="29"/>
      <c r="CC1000" s="29"/>
      <c r="CD1000" s="29"/>
      <c r="CE1000" s="29"/>
      <c r="CF1000" s="29"/>
      <c r="CG1000" s="29"/>
      <c r="CH1000" s="29"/>
      <c r="CI1000" s="29"/>
      <c r="CJ1000" s="29"/>
      <c r="CK1000" s="29"/>
      <c r="CL1000" s="29">
        <v>49.05</v>
      </c>
      <c r="CM1000" s="29"/>
      <c r="CN1000" s="29"/>
      <c r="CO1000" s="29"/>
      <c r="CP1000" s="29"/>
      <c r="CQ1000" s="29"/>
      <c r="CR1000" s="29"/>
      <c r="CS1000" s="29"/>
      <c r="CT1000" s="29"/>
      <c r="CU1000" s="29"/>
      <c r="CV1000" s="29"/>
      <c r="CW1000" s="29"/>
      <c r="CX1000" s="29"/>
      <c r="CY1000" s="29"/>
      <c r="CZ1000" s="29"/>
      <c r="DA1000" s="29"/>
      <c r="DB1000" s="29"/>
      <c r="DC1000" s="29"/>
      <c r="DD1000" s="29"/>
      <c r="DE1000" s="29"/>
      <c r="DF1000" s="29"/>
      <c r="DG1000" s="29"/>
      <c r="DH1000" s="29">
        <v>47.25</v>
      </c>
      <c r="DI1000" s="29"/>
      <c r="DJ1000" s="29"/>
      <c r="DK1000" s="29"/>
      <c r="DL1000" s="29"/>
      <c r="DM1000" s="29"/>
      <c r="DN1000" s="29"/>
      <c r="DO1000" s="29"/>
      <c r="DP1000" s="29"/>
      <c r="DQ1000" s="29"/>
      <c r="DR1000" s="29"/>
      <c r="DS1000" s="29"/>
      <c r="DT1000" s="29"/>
      <c r="DU1000" s="29"/>
      <c r="DV1000" s="29"/>
      <c r="DW1000" s="29"/>
      <c r="DX1000" s="29"/>
      <c r="DY1000" s="29"/>
      <c r="DZ1000" s="29"/>
      <c r="EA1000" s="29"/>
      <c r="EB1000" s="29"/>
      <c r="EC1000" s="29"/>
      <c r="ED1000" s="29"/>
      <c r="EE1000" s="29"/>
      <c r="EF1000" s="29"/>
      <c r="EG1000" s="29"/>
      <c r="EH1000" s="29"/>
      <c r="EI1000" s="29"/>
      <c r="EJ1000" s="29"/>
      <c r="EK1000" s="29"/>
      <c r="EL1000" s="29"/>
      <c r="EM1000" s="29"/>
      <c r="EN1000" s="29"/>
      <c r="EO1000" s="29"/>
      <c r="EP1000" s="29"/>
      <c r="EQ1000" s="29"/>
      <c r="ER1000" s="29"/>
      <c r="ES1000" s="29"/>
      <c r="ET1000" s="29"/>
      <c r="EU1000" s="29"/>
      <c r="EV1000" s="29"/>
      <c r="EW1000" s="29"/>
      <c r="EX1000" s="29"/>
      <c r="EY1000" s="29"/>
      <c r="EZ1000" s="29"/>
      <c r="FA1000" s="29"/>
      <c r="FB1000" s="29"/>
      <c r="FC1000" s="29"/>
      <c r="FD1000" s="29"/>
      <c r="FE1000" s="29"/>
      <c r="FF1000" s="29"/>
      <c r="FG1000" s="29"/>
      <c r="FH1000" s="29"/>
      <c r="FI1000" s="29"/>
      <c r="FJ1000" s="29"/>
      <c r="FK1000" s="29"/>
      <c r="FL1000" s="29"/>
      <c r="FM1000" s="29"/>
      <c r="FN1000" s="29"/>
      <c r="FO1000" s="29"/>
      <c r="FP1000" s="29"/>
      <c r="FQ1000" s="29"/>
      <c r="FR1000" s="29"/>
      <c r="FS1000" s="29"/>
      <c r="FT1000" s="29"/>
      <c r="FU1000" s="29"/>
      <c r="FV1000" s="29"/>
      <c r="FW1000" s="29"/>
      <c r="FX1000" s="29"/>
      <c r="FY1000" s="29"/>
      <c r="FZ1000" s="29"/>
      <c r="GA1000" s="29"/>
      <c r="GB1000" s="29"/>
      <c r="GC1000" s="29"/>
    </row>
    <row r="1001" spans="1:185" s="30" customFormat="1" ht="15.75" customHeight="1" x14ac:dyDescent="0.2">
      <c r="A1001" s="25" t="s">
        <v>1723</v>
      </c>
      <c r="B1001" s="41" t="s">
        <v>3334</v>
      </c>
      <c r="C1001" s="26" t="s">
        <v>105</v>
      </c>
      <c r="D1001" s="24" t="s">
        <v>1682</v>
      </c>
      <c r="E1001" s="24" t="s">
        <v>3185</v>
      </c>
      <c r="F1001" s="31"/>
      <c r="G1001" s="24" t="s">
        <v>1997</v>
      </c>
      <c r="H1001" s="24" t="s">
        <v>116</v>
      </c>
      <c r="I1001" s="25">
        <v>2</v>
      </c>
      <c r="J1001" s="24" t="s">
        <v>395</v>
      </c>
      <c r="K1001" s="24" t="s">
        <v>3186</v>
      </c>
      <c r="L1001" s="27">
        <v>999856741</v>
      </c>
      <c r="M1001" s="28" t="s">
        <v>112</v>
      </c>
      <c r="N1001" s="28"/>
      <c r="O1001" s="27"/>
      <c r="P1001" s="27"/>
      <c r="Q1001" s="33">
        <f t="shared" si="71"/>
        <v>101</v>
      </c>
      <c r="R1001" s="34">
        <f t="shared" si="72"/>
        <v>7</v>
      </c>
      <c r="S1001" s="23"/>
      <c r="T1001" s="27"/>
      <c r="U1001" s="29"/>
      <c r="V1001" s="29"/>
      <c r="W1001" s="27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  <c r="BT1001" s="29"/>
      <c r="BU1001" s="29"/>
      <c r="BV1001" s="29"/>
      <c r="BW1001" s="29"/>
      <c r="BX1001" s="29"/>
      <c r="BY1001" s="29"/>
      <c r="BZ1001" s="29"/>
      <c r="CA1001" s="29"/>
      <c r="CB1001" s="29"/>
      <c r="CC1001" s="29"/>
      <c r="CD1001" s="29"/>
      <c r="CE1001" s="29"/>
      <c r="CF1001" s="29"/>
      <c r="CG1001" s="29"/>
      <c r="CH1001" s="29"/>
      <c r="CI1001" s="29"/>
      <c r="CJ1001" s="29"/>
      <c r="CK1001" s="29"/>
      <c r="CL1001" s="29"/>
      <c r="CM1001" s="29"/>
      <c r="CN1001" s="29"/>
      <c r="CO1001" s="29"/>
      <c r="CP1001" s="29"/>
      <c r="CQ1001" s="29"/>
      <c r="CR1001" s="29"/>
      <c r="CS1001" s="29"/>
      <c r="CT1001" s="29"/>
      <c r="CU1001" s="29"/>
      <c r="CV1001" s="29"/>
      <c r="CW1001" s="29"/>
      <c r="CX1001" s="29"/>
      <c r="CY1001" s="29"/>
      <c r="CZ1001" s="29"/>
      <c r="DA1001" s="29"/>
      <c r="DB1001" s="29">
        <v>101</v>
      </c>
      <c r="DC1001" s="29"/>
      <c r="DD1001" s="29"/>
      <c r="DE1001" s="29"/>
      <c r="DF1001" s="29"/>
      <c r="DG1001" s="29"/>
      <c r="DH1001" s="29"/>
      <c r="DI1001" s="29"/>
      <c r="DJ1001" s="29"/>
      <c r="DK1001" s="29"/>
      <c r="DL1001" s="29"/>
      <c r="DM1001" s="29"/>
      <c r="DN1001" s="29"/>
      <c r="DO1001" s="29"/>
      <c r="DP1001" s="29"/>
      <c r="DQ1001" s="29"/>
      <c r="DR1001" s="29"/>
      <c r="DS1001" s="29"/>
      <c r="DT1001" s="29"/>
      <c r="DU1001" s="29"/>
      <c r="DV1001" s="29"/>
      <c r="DW1001" s="29"/>
      <c r="DX1001" s="29"/>
      <c r="DY1001" s="29"/>
      <c r="DZ1001" s="29"/>
      <c r="EA1001" s="29"/>
      <c r="EB1001" s="29"/>
      <c r="EC1001" s="29"/>
      <c r="ED1001" s="29"/>
      <c r="EE1001" s="29"/>
      <c r="EF1001" s="29"/>
      <c r="EG1001" s="29"/>
      <c r="EH1001" s="29"/>
      <c r="EI1001" s="29"/>
      <c r="EJ1001" s="29"/>
      <c r="EK1001" s="29"/>
      <c r="EL1001" s="29"/>
      <c r="EM1001" s="29"/>
      <c r="EN1001" s="29"/>
      <c r="EO1001" s="29"/>
      <c r="EP1001" s="29"/>
      <c r="EQ1001" s="29"/>
      <c r="ER1001" s="29"/>
      <c r="ES1001" s="29"/>
      <c r="ET1001" s="29"/>
      <c r="EU1001" s="29"/>
      <c r="EV1001" s="29"/>
      <c r="EW1001" s="29"/>
      <c r="EX1001" s="29"/>
      <c r="EY1001" s="29"/>
      <c r="EZ1001" s="29"/>
      <c r="FA1001" s="29"/>
      <c r="FB1001" s="29"/>
      <c r="FC1001" s="29"/>
      <c r="FD1001" s="29"/>
      <c r="FE1001" s="29"/>
      <c r="FF1001" s="29"/>
      <c r="FG1001" s="29"/>
      <c r="FH1001" s="29"/>
      <c r="FI1001" s="29"/>
      <c r="FJ1001" s="29"/>
      <c r="FK1001" s="29"/>
      <c r="FL1001" s="29"/>
      <c r="FM1001" s="29"/>
      <c r="FN1001" s="29"/>
      <c r="FO1001" s="29"/>
      <c r="FP1001" s="29"/>
      <c r="FQ1001" s="29"/>
      <c r="FR1001" s="29"/>
      <c r="FS1001" s="29"/>
      <c r="FT1001" s="29"/>
      <c r="FU1001" s="29"/>
      <c r="FV1001" s="29"/>
      <c r="FW1001" s="29"/>
      <c r="FX1001" s="29"/>
      <c r="FY1001" s="29"/>
      <c r="FZ1001" s="29"/>
      <c r="GA1001" s="29"/>
      <c r="GB1001" s="29"/>
      <c r="GC1001" s="29"/>
    </row>
    <row r="1002" spans="1:185" s="30" customFormat="1" ht="15.75" customHeight="1" x14ac:dyDescent="0.2">
      <c r="A1002" s="25" t="s">
        <v>1723</v>
      </c>
      <c r="B1002" s="41" t="s">
        <v>3334</v>
      </c>
      <c r="C1002" s="26" t="s">
        <v>105</v>
      </c>
      <c r="D1002" s="24" t="s">
        <v>3355</v>
      </c>
      <c r="E1002" s="24" t="s">
        <v>3356</v>
      </c>
      <c r="F1002" s="31"/>
      <c r="G1002" s="24" t="s">
        <v>429</v>
      </c>
      <c r="H1002" s="24" t="s">
        <v>116</v>
      </c>
      <c r="I1002" s="25">
        <v>2</v>
      </c>
      <c r="J1002" s="24" t="s">
        <v>678</v>
      </c>
      <c r="K1002" s="24" t="s">
        <v>3357</v>
      </c>
      <c r="L1002" s="27">
        <v>999878803</v>
      </c>
      <c r="M1002" s="28" t="s">
        <v>112</v>
      </c>
      <c r="N1002" s="28"/>
      <c r="O1002" s="27"/>
      <c r="P1002" s="27"/>
      <c r="Q1002" s="33">
        <f t="shared" si="71"/>
        <v>100</v>
      </c>
      <c r="R1002" s="34">
        <f t="shared" si="72"/>
        <v>8</v>
      </c>
      <c r="S1002" s="23"/>
      <c r="T1002" s="27"/>
      <c r="U1002" s="29"/>
      <c r="V1002" s="29"/>
      <c r="W1002" s="27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  <c r="BT1002" s="29"/>
      <c r="BU1002" s="29"/>
      <c r="BV1002" s="29"/>
      <c r="BW1002" s="29"/>
      <c r="BX1002" s="29"/>
      <c r="BY1002" s="29"/>
      <c r="BZ1002" s="29"/>
      <c r="CA1002" s="29"/>
      <c r="CB1002" s="29"/>
      <c r="CC1002" s="29"/>
      <c r="CD1002" s="29">
        <v>60</v>
      </c>
      <c r="CE1002" s="29"/>
      <c r="CF1002" s="29"/>
      <c r="CG1002" s="29"/>
      <c r="CH1002" s="29"/>
      <c r="CI1002" s="29"/>
      <c r="CJ1002" s="29"/>
      <c r="CK1002" s="29"/>
      <c r="CL1002" s="29"/>
      <c r="CM1002" s="29"/>
      <c r="CN1002" s="29"/>
      <c r="CO1002" s="29"/>
      <c r="CP1002" s="29"/>
      <c r="CQ1002" s="29"/>
      <c r="CR1002" s="29"/>
      <c r="CS1002" s="29"/>
      <c r="CT1002" s="29"/>
      <c r="CU1002" s="29"/>
      <c r="CV1002" s="29"/>
      <c r="CW1002" s="29"/>
      <c r="CX1002" s="29"/>
      <c r="CY1002" s="29"/>
      <c r="CZ1002" s="29"/>
      <c r="DA1002" s="29"/>
      <c r="DB1002" s="29"/>
      <c r="DC1002" s="29"/>
      <c r="DD1002" s="29"/>
      <c r="DE1002" s="29"/>
      <c r="DF1002" s="29"/>
      <c r="DG1002" s="29"/>
      <c r="DH1002" s="29"/>
      <c r="DI1002" s="29"/>
      <c r="DJ1002" s="29"/>
      <c r="DK1002" s="29"/>
      <c r="DL1002" s="29"/>
      <c r="DM1002" s="29"/>
      <c r="DN1002" s="29">
        <v>40</v>
      </c>
      <c r="DO1002" s="29"/>
      <c r="DP1002" s="29"/>
      <c r="DQ1002" s="29"/>
      <c r="DR1002" s="29"/>
      <c r="DS1002" s="29"/>
      <c r="DT1002" s="29"/>
      <c r="DU1002" s="29"/>
      <c r="DV1002" s="29"/>
      <c r="DW1002" s="29"/>
      <c r="DX1002" s="29"/>
      <c r="DY1002" s="29"/>
      <c r="DZ1002" s="29"/>
      <c r="EA1002" s="29"/>
      <c r="EB1002" s="29"/>
      <c r="EC1002" s="29"/>
      <c r="ED1002" s="29"/>
      <c r="EE1002" s="29"/>
      <c r="EF1002" s="29"/>
      <c r="EG1002" s="29"/>
      <c r="EH1002" s="29"/>
      <c r="EI1002" s="29"/>
      <c r="EJ1002" s="29"/>
      <c r="EK1002" s="29"/>
      <c r="EL1002" s="29"/>
      <c r="EM1002" s="29"/>
      <c r="EN1002" s="29"/>
      <c r="EO1002" s="29"/>
      <c r="EP1002" s="29"/>
      <c r="EQ1002" s="29"/>
      <c r="ER1002" s="29"/>
      <c r="ES1002" s="29"/>
      <c r="ET1002" s="29"/>
      <c r="EU1002" s="29"/>
      <c r="EV1002" s="29"/>
      <c r="EW1002" s="29"/>
      <c r="EX1002" s="29"/>
      <c r="EY1002" s="29"/>
      <c r="EZ1002" s="29"/>
      <c r="FA1002" s="29"/>
      <c r="FB1002" s="29"/>
      <c r="FC1002" s="29"/>
      <c r="FD1002" s="29"/>
      <c r="FE1002" s="29"/>
      <c r="FF1002" s="29"/>
      <c r="FG1002" s="29"/>
      <c r="FH1002" s="29"/>
      <c r="FI1002" s="29"/>
      <c r="FJ1002" s="29"/>
      <c r="FK1002" s="29"/>
      <c r="FL1002" s="29"/>
      <c r="FM1002" s="29"/>
      <c r="FN1002" s="29"/>
      <c r="FO1002" s="29"/>
      <c r="FP1002" s="29"/>
      <c r="FQ1002" s="29"/>
      <c r="FR1002" s="29"/>
      <c r="FS1002" s="29"/>
      <c r="FT1002" s="29"/>
      <c r="FU1002" s="29"/>
      <c r="FV1002" s="29"/>
      <c r="FW1002" s="29"/>
      <c r="FX1002" s="29"/>
      <c r="FY1002" s="29"/>
      <c r="FZ1002" s="29"/>
      <c r="GA1002" s="29"/>
      <c r="GB1002" s="29"/>
      <c r="GC1002" s="29"/>
    </row>
    <row r="1003" spans="1:185" s="30" customFormat="1" ht="15.75" customHeight="1" x14ac:dyDescent="0.2">
      <c r="A1003" s="25" t="s">
        <v>1723</v>
      </c>
      <c r="B1003" s="41" t="s">
        <v>3334</v>
      </c>
      <c r="C1003" s="26" t="s">
        <v>105</v>
      </c>
      <c r="D1003" s="24" t="s">
        <v>2578</v>
      </c>
      <c r="E1003" s="24" t="s">
        <v>3344</v>
      </c>
      <c r="F1003" s="31">
        <v>37239</v>
      </c>
      <c r="G1003" s="24" t="s">
        <v>3345</v>
      </c>
      <c r="H1003" s="24" t="s">
        <v>280</v>
      </c>
      <c r="I1003" s="25">
        <v>6</v>
      </c>
      <c r="J1003" s="24" t="s">
        <v>2515</v>
      </c>
      <c r="K1003" s="24" t="s">
        <v>2516</v>
      </c>
      <c r="L1003" s="27">
        <v>999847652</v>
      </c>
      <c r="M1003" s="28" t="s">
        <v>112</v>
      </c>
      <c r="N1003" s="28"/>
      <c r="O1003" s="27"/>
      <c r="P1003" s="27"/>
      <c r="Q1003" s="33">
        <f t="shared" si="71"/>
        <v>91.65</v>
      </c>
      <c r="R1003" s="34">
        <f t="shared" si="72"/>
        <v>9</v>
      </c>
      <c r="S1003" s="23"/>
      <c r="T1003" s="27"/>
      <c r="U1003" s="29"/>
      <c r="V1003" s="29"/>
      <c r="W1003" s="27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>
        <v>45.3</v>
      </c>
      <c r="BL1003" s="29"/>
      <c r="BM1003" s="29"/>
      <c r="BN1003" s="29"/>
      <c r="BO1003" s="29"/>
      <c r="BP1003" s="29"/>
      <c r="BQ1003" s="29"/>
      <c r="BR1003" s="29"/>
      <c r="BS1003" s="29"/>
      <c r="BT1003" s="29"/>
      <c r="BU1003" s="29"/>
      <c r="BV1003" s="29"/>
      <c r="BW1003" s="29"/>
      <c r="BX1003" s="29"/>
      <c r="BY1003" s="29"/>
      <c r="BZ1003" s="29"/>
      <c r="CA1003" s="29"/>
      <c r="CB1003" s="29"/>
      <c r="CC1003" s="29"/>
      <c r="CD1003" s="29"/>
      <c r="CE1003" s="29">
        <v>46.35</v>
      </c>
      <c r="CF1003" s="29"/>
      <c r="CG1003" s="29"/>
      <c r="CH1003" s="29"/>
      <c r="CI1003" s="29"/>
      <c r="CJ1003" s="29"/>
      <c r="CK1003" s="29"/>
      <c r="CL1003" s="29"/>
      <c r="CM1003" s="29"/>
      <c r="CN1003" s="29"/>
      <c r="CO1003" s="29"/>
      <c r="CP1003" s="29"/>
      <c r="CQ1003" s="29"/>
      <c r="CR1003" s="29"/>
      <c r="CS1003" s="29"/>
      <c r="CT1003" s="29"/>
      <c r="CU1003" s="29"/>
      <c r="CV1003" s="29"/>
      <c r="CW1003" s="29"/>
      <c r="CX1003" s="29"/>
      <c r="CY1003" s="29"/>
      <c r="CZ1003" s="29"/>
      <c r="DA1003" s="29"/>
      <c r="DB1003" s="29"/>
      <c r="DC1003" s="29"/>
      <c r="DD1003" s="29"/>
      <c r="DE1003" s="29"/>
      <c r="DF1003" s="29"/>
      <c r="DG1003" s="29"/>
      <c r="DH1003" s="29"/>
      <c r="DI1003" s="29"/>
      <c r="DJ1003" s="29"/>
      <c r="DK1003" s="29"/>
      <c r="DL1003" s="29"/>
      <c r="DM1003" s="29"/>
      <c r="DN1003" s="29"/>
      <c r="DO1003" s="29"/>
      <c r="DP1003" s="29"/>
      <c r="DQ1003" s="29"/>
      <c r="DR1003" s="29"/>
      <c r="DS1003" s="29"/>
      <c r="DT1003" s="29"/>
      <c r="DU1003" s="29"/>
      <c r="DV1003" s="29"/>
      <c r="DW1003" s="29"/>
      <c r="DX1003" s="29"/>
      <c r="DY1003" s="29"/>
      <c r="DZ1003" s="29"/>
      <c r="EA1003" s="29"/>
      <c r="EB1003" s="29"/>
      <c r="EC1003" s="29"/>
      <c r="ED1003" s="29"/>
      <c r="EE1003" s="29"/>
      <c r="EF1003" s="29"/>
      <c r="EG1003" s="29"/>
      <c r="EH1003" s="29"/>
      <c r="EI1003" s="29"/>
      <c r="EJ1003" s="29"/>
      <c r="EK1003" s="29"/>
      <c r="EL1003" s="29"/>
      <c r="EM1003" s="29"/>
      <c r="EN1003" s="29"/>
      <c r="EO1003" s="29"/>
      <c r="EP1003" s="29"/>
      <c r="EQ1003" s="29"/>
      <c r="ER1003" s="29"/>
      <c r="ES1003" s="29"/>
      <c r="ET1003" s="29"/>
      <c r="EU1003" s="29"/>
      <c r="EV1003" s="29"/>
      <c r="EW1003" s="29"/>
      <c r="EX1003" s="29"/>
      <c r="EY1003" s="29"/>
      <c r="EZ1003" s="29"/>
      <c r="FA1003" s="29"/>
      <c r="FB1003" s="29"/>
      <c r="FC1003" s="29"/>
      <c r="FD1003" s="29"/>
      <c r="FE1003" s="29"/>
      <c r="FF1003" s="29"/>
      <c r="FG1003" s="29"/>
      <c r="FH1003" s="29"/>
      <c r="FI1003" s="29"/>
      <c r="FJ1003" s="29"/>
      <c r="FK1003" s="29"/>
      <c r="FL1003" s="29"/>
      <c r="FM1003" s="29"/>
      <c r="FN1003" s="29"/>
      <c r="FO1003" s="29"/>
      <c r="FP1003" s="29"/>
      <c r="FQ1003" s="29"/>
      <c r="FR1003" s="29"/>
      <c r="FS1003" s="29"/>
      <c r="FT1003" s="29"/>
      <c r="FU1003" s="29"/>
      <c r="FV1003" s="29"/>
      <c r="FW1003" s="29"/>
      <c r="FX1003" s="29"/>
      <c r="FY1003" s="29"/>
      <c r="FZ1003" s="29"/>
      <c r="GA1003" s="29"/>
      <c r="GB1003" s="29"/>
      <c r="GC1003" s="29"/>
    </row>
    <row r="1004" spans="1:185" s="30" customFormat="1" ht="15.75" customHeight="1" x14ac:dyDescent="0.2">
      <c r="A1004" s="25" t="s">
        <v>1723</v>
      </c>
      <c r="B1004" s="41" t="s">
        <v>3334</v>
      </c>
      <c r="C1004" s="26" t="s">
        <v>105</v>
      </c>
      <c r="D1004" s="24" t="s">
        <v>3346</v>
      </c>
      <c r="E1004" s="24" t="s">
        <v>3124</v>
      </c>
      <c r="F1004" s="31"/>
      <c r="G1004" s="24" t="s">
        <v>3347</v>
      </c>
      <c r="H1004" s="24" t="s">
        <v>362</v>
      </c>
      <c r="I1004" s="25">
        <v>1</v>
      </c>
      <c r="J1004" s="24" t="s">
        <v>363</v>
      </c>
      <c r="K1004" s="24" t="s">
        <v>1131</v>
      </c>
      <c r="L1004" s="27">
        <v>999015418</v>
      </c>
      <c r="M1004" s="28" t="s">
        <v>112</v>
      </c>
      <c r="N1004" s="28" t="b">
        <v>1</v>
      </c>
      <c r="O1004" s="27"/>
      <c r="P1004" s="27"/>
      <c r="Q1004" s="33">
        <f t="shared" si="71"/>
        <v>90.6</v>
      </c>
      <c r="R1004" s="34">
        <f t="shared" si="72"/>
        <v>10</v>
      </c>
      <c r="S1004" s="23"/>
      <c r="T1004" s="27"/>
      <c r="U1004" s="29"/>
      <c r="V1004" s="29"/>
      <c r="W1004" s="27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>
        <v>45.3</v>
      </c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>
        <v>45.3</v>
      </c>
      <c r="BL1004" s="29"/>
      <c r="BM1004" s="29"/>
      <c r="BN1004" s="29"/>
      <c r="BO1004" s="29"/>
      <c r="BP1004" s="29"/>
      <c r="BQ1004" s="29"/>
      <c r="BR1004" s="29"/>
      <c r="BS1004" s="29"/>
      <c r="BT1004" s="29"/>
      <c r="BU1004" s="29"/>
      <c r="BV1004" s="29"/>
      <c r="BW1004" s="29"/>
      <c r="BX1004" s="29"/>
      <c r="BY1004" s="29"/>
      <c r="BZ1004" s="29"/>
      <c r="CA1004" s="29"/>
      <c r="CB1004" s="29"/>
      <c r="CC1004" s="29"/>
      <c r="CD1004" s="29"/>
      <c r="CE1004" s="29"/>
      <c r="CF1004" s="29"/>
      <c r="CG1004" s="29"/>
      <c r="CH1004" s="29"/>
      <c r="CI1004" s="29"/>
      <c r="CJ1004" s="29"/>
      <c r="CK1004" s="29"/>
      <c r="CL1004" s="29"/>
      <c r="CM1004" s="29"/>
      <c r="CN1004" s="29"/>
      <c r="CO1004" s="29"/>
      <c r="CP1004" s="29"/>
      <c r="CQ1004" s="29"/>
      <c r="CR1004" s="29"/>
      <c r="CS1004" s="29"/>
      <c r="CT1004" s="29"/>
      <c r="CU1004" s="29"/>
      <c r="CV1004" s="29"/>
      <c r="CW1004" s="29"/>
      <c r="CX1004" s="29"/>
      <c r="CY1004" s="29"/>
      <c r="CZ1004" s="29"/>
      <c r="DA1004" s="29"/>
      <c r="DB1004" s="29"/>
      <c r="DC1004" s="29"/>
      <c r="DD1004" s="29"/>
      <c r="DE1004" s="29"/>
      <c r="DF1004" s="29"/>
      <c r="DG1004" s="29"/>
      <c r="DH1004" s="29"/>
      <c r="DI1004" s="29"/>
      <c r="DJ1004" s="29"/>
      <c r="DK1004" s="29"/>
      <c r="DL1004" s="29"/>
      <c r="DM1004" s="29"/>
      <c r="DN1004" s="29"/>
      <c r="DO1004" s="29"/>
      <c r="DP1004" s="29"/>
      <c r="DQ1004" s="29"/>
      <c r="DR1004" s="29"/>
      <c r="DS1004" s="29"/>
      <c r="DT1004" s="29"/>
      <c r="DU1004" s="29"/>
      <c r="DV1004" s="29"/>
      <c r="DW1004" s="29"/>
      <c r="DX1004" s="29"/>
      <c r="DY1004" s="29"/>
      <c r="DZ1004" s="29"/>
      <c r="EA1004" s="29"/>
      <c r="EB1004" s="29"/>
      <c r="EC1004" s="29"/>
      <c r="ED1004" s="29"/>
      <c r="EE1004" s="29"/>
      <c r="EF1004" s="29"/>
      <c r="EG1004" s="29"/>
      <c r="EH1004" s="29"/>
      <c r="EI1004" s="29"/>
      <c r="EJ1004" s="29"/>
      <c r="EK1004" s="29"/>
      <c r="EL1004" s="29"/>
      <c r="EM1004" s="29"/>
      <c r="EN1004" s="29"/>
      <c r="EO1004" s="29"/>
      <c r="EP1004" s="29"/>
      <c r="EQ1004" s="29"/>
      <c r="ER1004" s="29"/>
      <c r="ES1004" s="29"/>
      <c r="ET1004" s="29"/>
      <c r="EU1004" s="29"/>
      <c r="EV1004" s="29"/>
      <c r="EW1004" s="29"/>
      <c r="EX1004" s="29"/>
      <c r="EY1004" s="29"/>
      <c r="EZ1004" s="29"/>
      <c r="FA1004" s="29"/>
      <c r="FB1004" s="29"/>
      <c r="FC1004" s="29"/>
      <c r="FD1004" s="29"/>
      <c r="FE1004" s="29"/>
      <c r="FF1004" s="29"/>
      <c r="FG1004" s="29"/>
      <c r="FH1004" s="29"/>
      <c r="FI1004" s="29"/>
      <c r="FJ1004" s="29"/>
      <c r="FK1004" s="29"/>
      <c r="FL1004" s="29"/>
      <c r="FM1004" s="29"/>
      <c r="FN1004" s="29"/>
      <c r="FO1004" s="29"/>
      <c r="FP1004" s="29"/>
      <c r="FQ1004" s="29"/>
      <c r="FR1004" s="29"/>
      <c r="FS1004" s="29"/>
      <c r="FT1004" s="29"/>
      <c r="FU1004" s="29"/>
      <c r="FV1004" s="29"/>
      <c r="FW1004" s="29"/>
      <c r="FX1004" s="29"/>
      <c r="FY1004" s="29"/>
      <c r="FZ1004" s="29"/>
      <c r="GA1004" s="29"/>
      <c r="GB1004" s="29"/>
      <c r="GC1004" s="29"/>
    </row>
    <row r="1005" spans="1:185" s="30" customFormat="1" ht="15.75" customHeight="1" x14ac:dyDescent="0.2">
      <c r="A1005" s="25" t="s">
        <v>1723</v>
      </c>
      <c r="B1005" s="41" t="s">
        <v>3334</v>
      </c>
      <c r="C1005" s="26" t="s">
        <v>105</v>
      </c>
      <c r="D1005" s="24" t="s">
        <v>3348</v>
      </c>
      <c r="E1005" s="24" t="s">
        <v>2373</v>
      </c>
      <c r="F1005" s="31"/>
      <c r="G1005" s="24" t="s">
        <v>3349</v>
      </c>
      <c r="H1005" s="24" t="s">
        <v>291</v>
      </c>
      <c r="I1005" s="25">
        <v>7</v>
      </c>
      <c r="J1005" s="24" t="s">
        <v>1300</v>
      </c>
      <c r="K1005" s="24" t="s">
        <v>1301</v>
      </c>
      <c r="L1005" s="27">
        <v>999894005</v>
      </c>
      <c r="M1005" s="28" t="s">
        <v>112</v>
      </c>
      <c r="N1005" s="28"/>
      <c r="O1005" s="27"/>
      <c r="P1005" s="27"/>
      <c r="Q1005" s="33">
        <f t="shared" si="71"/>
        <v>89.6</v>
      </c>
      <c r="R1005" s="34">
        <f t="shared" si="72"/>
        <v>11</v>
      </c>
      <c r="S1005" s="23"/>
      <c r="T1005" s="27"/>
      <c r="U1005" s="29"/>
      <c r="V1005" s="29"/>
      <c r="W1005" s="27"/>
      <c r="X1005" s="29"/>
      <c r="Y1005" s="29"/>
      <c r="Z1005" s="29"/>
      <c r="AA1005" s="29"/>
      <c r="AB1005" s="29">
        <v>20</v>
      </c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>
        <v>48.6</v>
      </c>
      <c r="BJ1005" s="29"/>
      <c r="BK1005" s="29"/>
      <c r="BL1005" s="29"/>
      <c r="BM1005" s="29"/>
      <c r="BN1005" s="29"/>
      <c r="BO1005" s="29"/>
      <c r="BP1005" s="29">
        <v>21</v>
      </c>
      <c r="BQ1005" s="29"/>
      <c r="BR1005" s="29"/>
      <c r="BS1005" s="29"/>
      <c r="BT1005" s="29"/>
      <c r="BU1005" s="29"/>
      <c r="BV1005" s="29"/>
      <c r="BW1005" s="29"/>
      <c r="BX1005" s="29"/>
      <c r="BY1005" s="29"/>
      <c r="BZ1005" s="29"/>
      <c r="CA1005" s="29"/>
      <c r="CB1005" s="29"/>
      <c r="CC1005" s="29"/>
      <c r="CD1005" s="29"/>
      <c r="CE1005" s="29"/>
      <c r="CF1005" s="29"/>
      <c r="CG1005" s="29"/>
      <c r="CH1005" s="29"/>
      <c r="CI1005" s="29"/>
      <c r="CJ1005" s="29"/>
      <c r="CK1005" s="29"/>
      <c r="CL1005" s="29"/>
      <c r="CM1005" s="29"/>
      <c r="CN1005" s="29"/>
      <c r="CO1005" s="29"/>
      <c r="CP1005" s="29"/>
      <c r="CQ1005" s="29"/>
      <c r="CR1005" s="29"/>
      <c r="CS1005" s="29"/>
      <c r="CT1005" s="29"/>
      <c r="CU1005" s="29"/>
      <c r="CV1005" s="29"/>
      <c r="CW1005" s="29"/>
      <c r="CX1005" s="29"/>
      <c r="CY1005" s="29"/>
      <c r="CZ1005" s="29"/>
      <c r="DA1005" s="29"/>
      <c r="DB1005" s="29"/>
      <c r="DC1005" s="29"/>
      <c r="DD1005" s="29"/>
      <c r="DE1005" s="29"/>
      <c r="DF1005" s="29"/>
      <c r="DG1005" s="29"/>
      <c r="DH1005" s="29"/>
      <c r="DI1005" s="29"/>
      <c r="DJ1005" s="29"/>
      <c r="DK1005" s="29"/>
      <c r="DL1005" s="29"/>
      <c r="DM1005" s="29"/>
      <c r="DN1005" s="29"/>
      <c r="DO1005" s="29"/>
      <c r="DP1005" s="29"/>
      <c r="DQ1005" s="29"/>
      <c r="DR1005" s="29"/>
      <c r="DS1005" s="29"/>
      <c r="DT1005" s="29"/>
      <c r="DU1005" s="29"/>
      <c r="DV1005" s="29"/>
      <c r="DW1005" s="29"/>
      <c r="DX1005" s="29"/>
      <c r="DY1005" s="29"/>
      <c r="DZ1005" s="29"/>
      <c r="EA1005" s="29"/>
      <c r="EB1005" s="29"/>
      <c r="EC1005" s="29"/>
      <c r="ED1005" s="29"/>
      <c r="EE1005" s="29"/>
      <c r="EF1005" s="29"/>
      <c r="EG1005" s="29"/>
      <c r="EH1005" s="29"/>
      <c r="EI1005" s="29"/>
      <c r="EJ1005" s="29"/>
      <c r="EK1005" s="29"/>
      <c r="EL1005" s="29"/>
      <c r="EM1005" s="29"/>
      <c r="EN1005" s="29"/>
      <c r="EO1005" s="29"/>
      <c r="EP1005" s="29"/>
      <c r="EQ1005" s="29"/>
      <c r="ER1005" s="29"/>
      <c r="ES1005" s="29"/>
      <c r="ET1005" s="29"/>
      <c r="EU1005" s="29"/>
      <c r="EV1005" s="29"/>
      <c r="EW1005" s="29"/>
      <c r="EX1005" s="29"/>
      <c r="EY1005" s="29"/>
      <c r="EZ1005" s="29"/>
      <c r="FA1005" s="29"/>
      <c r="FB1005" s="29"/>
      <c r="FC1005" s="29"/>
      <c r="FD1005" s="29"/>
      <c r="FE1005" s="29"/>
      <c r="FF1005" s="29"/>
      <c r="FG1005" s="29"/>
      <c r="FH1005" s="29"/>
      <c r="FI1005" s="29"/>
      <c r="FJ1005" s="29"/>
      <c r="FK1005" s="29"/>
      <c r="FL1005" s="29"/>
      <c r="FM1005" s="29"/>
      <c r="FN1005" s="29"/>
      <c r="FO1005" s="29"/>
      <c r="FP1005" s="29"/>
      <c r="FQ1005" s="29"/>
      <c r="FR1005" s="29"/>
      <c r="FS1005" s="29"/>
      <c r="FT1005" s="29"/>
      <c r="FU1005" s="29"/>
      <c r="FV1005" s="29"/>
      <c r="FW1005" s="29"/>
      <c r="FX1005" s="29"/>
      <c r="FY1005" s="29"/>
      <c r="FZ1005" s="29"/>
      <c r="GA1005" s="29"/>
      <c r="GB1005" s="29"/>
      <c r="GC1005" s="29"/>
    </row>
    <row r="1006" spans="1:185" s="30" customFormat="1" ht="15.75" customHeight="1" x14ac:dyDescent="0.2">
      <c r="A1006" s="25" t="s">
        <v>1723</v>
      </c>
      <c r="B1006" s="41" t="s">
        <v>3334</v>
      </c>
      <c r="C1006" s="26" t="s">
        <v>105</v>
      </c>
      <c r="D1006" s="24" t="s">
        <v>3447</v>
      </c>
      <c r="E1006" s="24" t="s">
        <v>3448</v>
      </c>
      <c r="F1006" s="31"/>
      <c r="G1006" s="24" t="s">
        <v>3116</v>
      </c>
      <c r="H1006" s="24" t="s">
        <v>169</v>
      </c>
      <c r="I1006" s="25">
        <v>2</v>
      </c>
      <c r="J1006" s="24" t="s">
        <v>728</v>
      </c>
      <c r="K1006" s="24" t="s">
        <v>729</v>
      </c>
      <c r="L1006" s="27">
        <v>999743135</v>
      </c>
      <c r="M1006" s="28" t="s">
        <v>112</v>
      </c>
      <c r="N1006" s="28"/>
      <c r="O1006" s="27"/>
      <c r="P1006" s="27"/>
      <c r="Q1006" s="33">
        <f t="shared" si="71"/>
        <v>85.45</v>
      </c>
      <c r="R1006" s="34">
        <f t="shared" si="72"/>
        <v>12</v>
      </c>
      <c r="S1006" s="23"/>
      <c r="T1006" s="27"/>
      <c r="U1006" s="29"/>
      <c r="V1006" s="29"/>
      <c r="W1006" s="27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  <c r="BT1006" s="29"/>
      <c r="BU1006" s="29"/>
      <c r="BV1006" s="29"/>
      <c r="BW1006" s="29"/>
      <c r="BX1006" s="29"/>
      <c r="BY1006" s="29"/>
      <c r="BZ1006" s="29"/>
      <c r="CA1006" s="29"/>
      <c r="CB1006" s="29"/>
      <c r="CC1006" s="29"/>
      <c r="CD1006" s="29"/>
      <c r="CE1006" s="29"/>
      <c r="CF1006" s="29"/>
      <c r="CG1006" s="29"/>
      <c r="CH1006" s="29"/>
      <c r="CI1006" s="29"/>
      <c r="CJ1006" s="29"/>
      <c r="CK1006" s="29"/>
      <c r="CL1006" s="29"/>
      <c r="CM1006" s="29"/>
      <c r="CN1006" s="29"/>
      <c r="CO1006" s="29"/>
      <c r="CP1006" s="29"/>
      <c r="CQ1006" s="29"/>
      <c r="CR1006" s="29"/>
      <c r="CS1006" s="29"/>
      <c r="CT1006" s="29"/>
      <c r="CU1006" s="29"/>
      <c r="CV1006" s="29"/>
      <c r="CW1006" s="29"/>
      <c r="CX1006" s="29"/>
      <c r="CY1006" s="29"/>
      <c r="CZ1006" s="29"/>
      <c r="DA1006" s="29"/>
      <c r="DB1006" s="29"/>
      <c r="DC1006" s="29"/>
      <c r="DD1006" s="29"/>
      <c r="DE1006" s="29"/>
      <c r="DF1006" s="29"/>
      <c r="DG1006" s="29"/>
      <c r="DH1006" s="29"/>
      <c r="DI1006" s="29">
        <v>45.45</v>
      </c>
      <c r="DJ1006" s="29"/>
      <c r="DK1006" s="29"/>
      <c r="DL1006" s="29"/>
      <c r="DM1006" s="29"/>
      <c r="DN1006" s="29"/>
      <c r="DO1006" s="29"/>
      <c r="DP1006" s="29">
        <v>40</v>
      </c>
      <c r="DQ1006" s="29"/>
      <c r="DR1006" s="29"/>
      <c r="DS1006" s="29"/>
      <c r="DT1006" s="29"/>
      <c r="DU1006" s="29"/>
      <c r="DV1006" s="29"/>
      <c r="DW1006" s="29"/>
      <c r="DX1006" s="29"/>
      <c r="DY1006" s="29"/>
      <c r="DZ1006" s="29"/>
      <c r="EA1006" s="29"/>
      <c r="EB1006" s="29"/>
      <c r="EC1006" s="29"/>
      <c r="ED1006" s="29"/>
      <c r="EE1006" s="29"/>
      <c r="EF1006" s="29"/>
      <c r="EG1006" s="29"/>
      <c r="EH1006" s="29"/>
      <c r="EI1006" s="29"/>
      <c r="EJ1006" s="29"/>
      <c r="EK1006" s="29"/>
      <c r="EL1006" s="29"/>
      <c r="EM1006" s="29"/>
      <c r="EN1006" s="29"/>
      <c r="EO1006" s="29"/>
      <c r="EP1006" s="29"/>
      <c r="EQ1006" s="29"/>
      <c r="ER1006" s="29"/>
      <c r="ES1006" s="29"/>
      <c r="ET1006" s="29"/>
      <c r="EU1006" s="29"/>
      <c r="EV1006" s="29"/>
      <c r="EW1006" s="29"/>
      <c r="EX1006" s="29"/>
      <c r="EY1006" s="29"/>
      <c r="EZ1006" s="29"/>
      <c r="FA1006" s="29"/>
      <c r="FB1006" s="29"/>
      <c r="FC1006" s="29"/>
      <c r="FD1006" s="29"/>
      <c r="FE1006" s="29"/>
      <c r="FF1006" s="29"/>
      <c r="FG1006" s="29"/>
      <c r="FH1006" s="29"/>
      <c r="FI1006" s="29"/>
      <c r="FJ1006" s="29"/>
      <c r="FK1006" s="29"/>
      <c r="FL1006" s="29"/>
      <c r="FM1006" s="29"/>
      <c r="FN1006" s="29"/>
      <c r="FO1006" s="29"/>
      <c r="FP1006" s="29"/>
      <c r="FQ1006" s="29"/>
      <c r="FR1006" s="29"/>
      <c r="FS1006" s="29"/>
      <c r="FT1006" s="29"/>
      <c r="FU1006" s="29"/>
      <c r="FV1006" s="29"/>
      <c r="FW1006" s="29"/>
      <c r="FX1006" s="29"/>
      <c r="FY1006" s="29"/>
      <c r="FZ1006" s="29"/>
      <c r="GA1006" s="29"/>
      <c r="GB1006" s="29"/>
      <c r="GC1006" s="29"/>
    </row>
    <row r="1007" spans="1:185" s="30" customFormat="1" ht="15.75" customHeight="1" x14ac:dyDescent="0.2">
      <c r="A1007" s="25" t="s">
        <v>1723</v>
      </c>
      <c r="B1007" s="41" t="s">
        <v>3334</v>
      </c>
      <c r="C1007" s="26" t="s">
        <v>105</v>
      </c>
      <c r="D1007" s="15" t="s">
        <v>2535</v>
      </c>
      <c r="E1007" s="15" t="s">
        <v>1016</v>
      </c>
      <c r="F1007" s="31"/>
      <c r="G1007" s="24"/>
      <c r="H1007" s="24"/>
      <c r="I1007" s="25"/>
      <c r="J1007" s="24"/>
      <c r="K1007" s="24"/>
      <c r="L1007" s="27"/>
      <c r="M1007" s="28"/>
      <c r="N1007" s="28"/>
      <c r="O1007" s="27"/>
      <c r="P1007" s="27"/>
      <c r="Q1007" s="33">
        <f t="shared" si="71"/>
        <v>80</v>
      </c>
      <c r="R1007" s="34">
        <f t="shared" si="72"/>
        <v>13</v>
      </c>
      <c r="S1007" s="23"/>
      <c r="T1007" s="27"/>
      <c r="U1007" s="29"/>
      <c r="V1007" s="29"/>
      <c r="W1007" s="27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  <c r="BT1007" s="29"/>
      <c r="BU1007" s="29"/>
      <c r="BV1007" s="29"/>
      <c r="BW1007" s="29"/>
      <c r="BX1007" s="29"/>
      <c r="BY1007" s="29"/>
      <c r="BZ1007" s="29"/>
      <c r="CA1007" s="29"/>
      <c r="CB1007" s="29"/>
      <c r="CC1007" s="29"/>
      <c r="CD1007" s="29"/>
      <c r="CE1007" s="29"/>
      <c r="CF1007" s="29"/>
      <c r="CG1007" s="29"/>
      <c r="CH1007" s="29"/>
      <c r="CI1007" s="29"/>
      <c r="CJ1007" s="29"/>
      <c r="CK1007" s="29"/>
      <c r="CL1007" s="29"/>
      <c r="CM1007" s="29"/>
      <c r="CN1007" s="29"/>
      <c r="CO1007" s="29"/>
      <c r="CP1007" s="29"/>
      <c r="CQ1007" s="29"/>
      <c r="CR1007" s="29"/>
      <c r="CS1007" s="29"/>
      <c r="CT1007" s="29"/>
      <c r="CU1007" s="29"/>
      <c r="CV1007" s="29"/>
      <c r="CW1007" s="29"/>
      <c r="CX1007" s="29"/>
      <c r="CY1007" s="29"/>
      <c r="CZ1007" s="29"/>
      <c r="DA1007" s="29"/>
      <c r="DB1007" s="29"/>
      <c r="DC1007" s="29"/>
      <c r="DD1007" s="29"/>
      <c r="DE1007" s="29"/>
      <c r="DF1007" s="29"/>
      <c r="DG1007" s="29">
        <v>60</v>
      </c>
      <c r="DH1007" s="29"/>
      <c r="DI1007" s="29"/>
      <c r="DJ1007" s="29"/>
      <c r="DK1007" s="29"/>
      <c r="DL1007" s="29"/>
      <c r="DM1007" s="29"/>
      <c r="DN1007" s="29"/>
      <c r="DO1007" s="29"/>
      <c r="DP1007" s="29"/>
      <c r="DQ1007" s="29"/>
      <c r="DR1007" s="29"/>
      <c r="DS1007" s="29">
        <v>20</v>
      </c>
      <c r="DT1007" s="29"/>
      <c r="DU1007" s="29"/>
      <c r="DV1007" s="29"/>
      <c r="DW1007" s="29"/>
      <c r="DX1007" s="29"/>
      <c r="DY1007" s="29"/>
      <c r="DZ1007" s="29"/>
      <c r="EA1007" s="29"/>
      <c r="EB1007" s="29"/>
      <c r="EC1007" s="29"/>
      <c r="ED1007" s="29"/>
      <c r="EE1007" s="29"/>
      <c r="EF1007" s="29"/>
      <c r="EG1007" s="29"/>
      <c r="EH1007" s="29"/>
      <c r="EI1007" s="29"/>
      <c r="EJ1007" s="29"/>
      <c r="EK1007" s="29"/>
      <c r="EL1007" s="29"/>
      <c r="EM1007" s="29"/>
      <c r="EN1007" s="29"/>
      <c r="EO1007" s="29"/>
      <c r="EP1007" s="29"/>
      <c r="EQ1007" s="29"/>
      <c r="ER1007" s="29"/>
      <c r="ES1007" s="29"/>
      <c r="ET1007" s="29"/>
      <c r="EU1007" s="29"/>
      <c r="EV1007" s="29"/>
      <c r="EW1007" s="29"/>
      <c r="EX1007" s="29"/>
      <c r="EY1007" s="29"/>
      <c r="EZ1007" s="29"/>
      <c r="FA1007" s="29"/>
      <c r="FB1007" s="29"/>
      <c r="FC1007" s="29"/>
      <c r="FD1007" s="29"/>
      <c r="FE1007" s="29"/>
      <c r="FF1007" s="29"/>
      <c r="FG1007" s="29"/>
      <c r="FH1007" s="29"/>
      <c r="FI1007" s="29"/>
      <c r="FJ1007" s="29"/>
      <c r="FK1007" s="29"/>
      <c r="FL1007" s="29"/>
      <c r="FM1007" s="29"/>
      <c r="FN1007" s="29"/>
      <c r="FO1007" s="29"/>
      <c r="FP1007" s="29"/>
      <c r="FQ1007" s="29"/>
      <c r="FR1007" s="29"/>
      <c r="FS1007" s="29"/>
      <c r="FT1007" s="29"/>
      <c r="FU1007" s="29"/>
      <c r="FV1007" s="29"/>
      <c r="FW1007" s="29"/>
      <c r="FX1007" s="29"/>
      <c r="FY1007" s="29"/>
      <c r="FZ1007" s="29"/>
      <c r="GA1007" s="29"/>
      <c r="GB1007" s="29"/>
      <c r="GC1007" s="29"/>
    </row>
    <row r="1008" spans="1:185" s="30" customFormat="1" ht="15.75" customHeight="1" x14ac:dyDescent="0.2">
      <c r="A1008" s="25" t="s">
        <v>1723</v>
      </c>
      <c r="B1008" s="41" t="s">
        <v>3334</v>
      </c>
      <c r="C1008" s="26" t="s">
        <v>105</v>
      </c>
      <c r="D1008" s="24" t="s">
        <v>2535</v>
      </c>
      <c r="E1008" s="24" t="s">
        <v>3739</v>
      </c>
      <c r="F1008" s="31"/>
      <c r="G1008" s="24"/>
      <c r="H1008" s="24"/>
      <c r="I1008" s="25"/>
      <c r="J1008" s="24"/>
      <c r="K1008" s="24"/>
      <c r="L1008" s="27"/>
      <c r="M1008" s="28"/>
      <c r="N1008" s="28"/>
      <c r="O1008" s="27"/>
      <c r="P1008" s="27"/>
      <c r="Q1008" s="33">
        <f t="shared" si="71"/>
        <v>75.75</v>
      </c>
      <c r="R1008" s="34">
        <f t="shared" si="72"/>
        <v>14</v>
      </c>
      <c r="S1008" s="23"/>
      <c r="T1008" s="27"/>
      <c r="U1008" s="29"/>
      <c r="V1008" s="29"/>
      <c r="W1008" s="27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29"/>
      <c r="BL1008" s="29"/>
      <c r="BM1008" s="29"/>
      <c r="BN1008" s="29"/>
      <c r="BO1008" s="29"/>
      <c r="BP1008" s="29"/>
      <c r="BQ1008" s="29"/>
      <c r="BR1008" s="29"/>
      <c r="BS1008" s="29"/>
      <c r="BT1008" s="29"/>
      <c r="BU1008" s="29"/>
      <c r="BV1008" s="29"/>
      <c r="BW1008" s="29"/>
      <c r="BX1008" s="29"/>
      <c r="BY1008" s="29"/>
      <c r="BZ1008" s="29"/>
      <c r="CA1008" s="29"/>
      <c r="CB1008" s="29"/>
      <c r="CC1008" s="29"/>
      <c r="CD1008" s="29"/>
      <c r="CE1008" s="29"/>
      <c r="CF1008" s="29"/>
      <c r="CG1008" s="29"/>
      <c r="CH1008" s="29"/>
      <c r="CI1008" s="29"/>
      <c r="CJ1008" s="29"/>
      <c r="CK1008" s="29"/>
      <c r="CL1008" s="29"/>
      <c r="CM1008" s="29"/>
      <c r="CN1008" s="29"/>
      <c r="CO1008" s="29"/>
      <c r="CP1008" s="29"/>
      <c r="CQ1008" s="29"/>
      <c r="CR1008" s="29"/>
      <c r="CS1008" s="29"/>
      <c r="CT1008" s="29"/>
      <c r="CU1008" s="29"/>
      <c r="CV1008" s="29"/>
      <c r="CW1008" s="29"/>
      <c r="CX1008" s="29"/>
      <c r="CY1008" s="29"/>
      <c r="CZ1008" s="29"/>
      <c r="DA1008" s="29"/>
      <c r="DB1008" s="29">
        <v>75.75</v>
      </c>
      <c r="DC1008" s="29"/>
      <c r="DD1008" s="29"/>
      <c r="DE1008" s="29"/>
      <c r="DF1008" s="29"/>
      <c r="DG1008" s="29"/>
      <c r="DH1008" s="29"/>
      <c r="DI1008" s="29"/>
      <c r="DJ1008" s="29"/>
      <c r="DK1008" s="29"/>
      <c r="DL1008" s="29"/>
      <c r="DM1008" s="29"/>
      <c r="DN1008" s="29"/>
      <c r="DO1008" s="29"/>
      <c r="DP1008" s="29"/>
      <c r="DQ1008" s="29"/>
      <c r="DR1008" s="29"/>
      <c r="DS1008" s="29"/>
      <c r="DT1008" s="29"/>
      <c r="DU1008" s="29"/>
      <c r="DV1008" s="29"/>
      <c r="DW1008" s="29"/>
      <c r="DX1008" s="29"/>
      <c r="DY1008" s="29"/>
      <c r="DZ1008" s="29"/>
      <c r="EA1008" s="29"/>
      <c r="EB1008" s="29"/>
      <c r="EC1008" s="29"/>
      <c r="ED1008" s="29"/>
      <c r="EE1008" s="29"/>
      <c r="EF1008" s="29"/>
      <c r="EG1008" s="29"/>
      <c r="EH1008" s="29"/>
      <c r="EI1008" s="29"/>
      <c r="EJ1008" s="29"/>
      <c r="EK1008" s="29"/>
      <c r="EL1008" s="29"/>
      <c r="EM1008" s="29"/>
      <c r="EN1008" s="29"/>
      <c r="EO1008" s="29"/>
      <c r="EP1008" s="29"/>
      <c r="EQ1008" s="29"/>
      <c r="ER1008" s="29"/>
      <c r="ES1008" s="29"/>
      <c r="ET1008" s="29"/>
      <c r="EU1008" s="29"/>
      <c r="EV1008" s="29"/>
      <c r="EW1008" s="29"/>
      <c r="EX1008" s="29"/>
      <c r="EY1008" s="29"/>
      <c r="EZ1008" s="29"/>
      <c r="FA1008" s="29"/>
      <c r="FB1008" s="29"/>
      <c r="FC1008" s="29"/>
      <c r="FD1008" s="29"/>
      <c r="FE1008" s="29"/>
      <c r="FF1008" s="29"/>
      <c r="FG1008" s="29"/>
      <c r="FH1008" s="29"/>
      <c r="FI1008" s="29"/>
      <c r="FJ1008" s="29"/>
      <c r="FK1008" s="29"/>
      <c r="FL1008" s="29"/>
      <c r="FM1008" s="29"/>
      <c r="FN1008" s="29"/>
      <c r="FO1008" s="29"/>
      <c r="FP1008" s="29"/>
      <c r="FQ1008" s="29"/>
      <c r="FR1008" s="29"/>
      <c r="FS1008" s="29"/>
      <c r="FT1008" s="29"/>
      <c r="FU1008" s="29"/>
      <c r="FV1008" s="29"/>
      <c r="FW1008" s="29"/>
      <c r="FX1008" s="29"/>
      <c r="FY1008" s="29"/>
      <c r="FZ1008" s="29"/>
      <c r="GA1008" s="29"/>
      <c r="GB1008" s="29"/>
      <c r="GC1008" s="29"/>
    </row>
    <row r="1009" spans="1:185" s="30" customFormat="1" ht="15.75" customHeight="1" x14ac:dyDescent="0.2">
      <c r="A1009" s="25" t="s">
        <v>1723</v>
      </c>
      <c r="B1009" s="41" t="s">
        <v>3334</v>
      </c>
      <c r="C1009" s="26" t="s">
        <v>105</v>
      </c>
      <c r="D1009" s="24" t="s">
        <v>1392</v>
      </c>
      <c r="E1009" s="24" t="s">
        <v>3381</v>
      </c>
      <c r="F1009" s="31">
        <v>37179</v>
      </c>
      <c r="G1009" s="24" t="s">
        <v>356</v>
      </c>
      <c r="H1009" s="24" t="s">
        <v>139</v>
      </c>
      <c r="I1009" s="25">
        <v>8</v>
      </c>
      <c r="J1009" s="24" t="s">
        <v>713</v>
      </c>
      <c r="K1009" s="24" t="s">
        <v>1619</v>
      </c>
      <c r="L1009" s="27">
        <v>999903676</v>
      </c>
      <c r="M1009" s="28" t="s">
        <v>112</v>
      </c>
      <c r="N1009" s="28"/>
      <c r="O1009" s="27"/>
      <c r="P1009" s="27"/>
      <c r="Q1009" s="33">
        <f t="shared" si="71"/>
        <v>70.3</v>
      </c>
      <c r="R1009" s="34">
        <f t="shared" si="72"/>
        <v>15</v>
      </c>
      <c r="S1009" s="23"/>
      <c r="T1009" s="27"/>
      <c r="U1009" s="29"/>
      <c r="V1009" s="29"/>
      <c r="W1009" s="27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>
        <v>40</v>
      </c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  <c r="BL1009" s="29"/>
      <c r="BM1009" s="29"/>
      <c r="BN1009" s="29"/>
      <c r="BO1009" s="29"/>
      <c r="BP1009" s="29"/>
      <c r="BQ1009" s="29"/>
      <c r="BR1009" s="29"/>
      <c r="BS1009" s="29"/>
      <c r="BT1009" s="29"/>
      <c r="BU1009" s="29"/>
      <c r="BV1009" s="29"/>
      <c r="BW1009" s="29"/>
      <c r="BX1009" s="29"/>
      <c r="BY1009" s="29"/>
      <c r="BZ1009" s="29"/>
      <c r="CA1009" s="29"/>
      <c r="CB1009" s="29"/>
      <c r="CC1009" s="29"/>
      <c r="CD1009" s="29"/>
      <c r="CE1009" s="29"/>
      <c r="CF1009" s="29"/>
      <c r="CG1009" s="29"/>
      <c r="CH1009" s="29"/>
      <c r="CI1009" s="29"/>
      <c r="CJ1009" s="29"/>
      <c r="CK1009" s="29"/>
      <c r="CL1009" s="29"/>
      <c r="CM1009" s="29"/>
      <c r="CN1009" s="29"/>
      <c r="CO1009" s="29"/>
      <c r="CP1009" s="29"/>
      <c r="CQ1009" s="29"/>
      <c r="CR1009" s="29"/>
      <c r="CS1009" s="29"/>
      <c r="CT1009" s="29"/>
      <c r="CU1009" s="29"/>
      <c r="CV1009" s="29"/>
      <c r="CW1009" s="29"/>
      <c r="CX1009" s="29"/>
      <c r="CY1009" s="29"/>
      <c r="CZ1009" s="29"/>
      <c r="DA1009" s="29"/>
      <c r="DB1009" s="29"/>
      <c r="DC1009" s="29"/>
      <c r="DD1009" s="29"/>
      <c r="DE1009" s="29"/>
      <c r="DF1009" s="29"/>
      <c r="DG1009" s="29"/>
      <c r="DH1009" s="29"/>
      <c r="DI1009" s="29"/>
      <c r="DJ1009" s="29"/>
      <c r="DK1009" s="29"/>
      <c r="DL1009" s="29"/>
      <c r="DM1009" s="29"/>
      <c r="DN1009" s="29"/>
      <c r="DO1009" s="29"/>
      <c r="DP1009" s="29"/>
      <c r="DQ1009" s="29"/>
      <c r="DR1009" s="29">
        <v>30.3</v>
      </c>
      <c r="DS1009" s="29"/>
      <c r="DT1009" s="29"/>
      <c r="DU1009" s="29"/>
      <c r="DV1009" s="29"/>
      <c r="DW1009" s="29"/>
      <c r="DX1009" s="29"/>
      <c r="DY1009" s="29"/>
      <c r="DZ1009" s="29"/>
      <c r="EA1009" s="29"/>
      <c r="EB1009" s="29"/>
      <c r="EC1009" s="29"/>
      <c r="ED1009" s="29"/>
      <c r="EE1009" s="29"/>
      <c r="EF1009" s="29"/>
      <c r="EG1009" s="29"/>
      <c r="EH1009" s="29"/>
      <c r="EI1009" s="29"/>
      <c r="EJ1009" s="29"/>
      <c r="EK1009" s="29"/>
      <c r="EL1009" s="29"/>
      <c r="EM1009" s="29"/>
      <c r="EN1009" s="29"/>
      <c r="EO1009" s="29"/>
      <c r="EP1009" s="29"/>
      <c r="EQ1009" s="29"/>
      <c r="ER1009" s="29"/>
      <c r="ES1009" s="29"/>
      <c r="ET1009" s="29"/>
      <c r="EU1009" s="29"/>
      <c r="EV1009" s="29"/>
      <c r="EW1009" s="29"/>
      <c r="EX1009" s="29"/>
      <c r="EY1009" s="29"/>
      <c r="EZ1009" s="29"/>
      <c r="FA1009" s="29"/>
      <c r="FB1009" s="29"/>
      <c r="FC1009" s="29"/>
      <c r="FD1009" s="29"/>
      <c r="FE1009" s="29"/>
      <c r="FF1009" s="29"/>
      <c r="FG1009" s="29"/>
      <c r="FH1009" s="29"/>
      <c r="FI1009" s="29"/>
      <c r="FJ1009" s="29"/>
      <c r="FK1009" s="29"/>
      <c r="FL1009" s="29"/>
      <c r="FM1009" s="29"/>
      <c r="FN1009" s="29"/>
      <c r="FO1009" s="29"/>
      <c r="FP1009" s="29"/>
      <c r="FQ1009" s="29"/>
      <c r="FR1009" s="29"/>
      <c r="FS1009" s="29"/>
      <c r="FT1009" s="29"/>
      <c r="FU1009" s="29"/>
      <c r="FV1009" s="29"/>
      <c r="FW1009" s="29"/>
      <c r="FX1009" s="29"/>
      <c r="FY1009" s="29"/>
      <c r="FZ1009" s="29"/>
      <c r="GA1009" s="29"/>
      <c r="GB1009" s="29"/>
      <c r="GC1009" s="29"/>
    </row>
    <row r="1010" spans="1:185" s="30" customFormat="1" ht="15.75" customHeight="1" x14ac:dyDescent="0.2">
      <c r="A1010" s="25" t="s">
        <v>1723</v>
      </c>
      <c r="B1010" s="41" t="s">
        <v>3334</v>
      </c>
      <c r="C1010" s="26" t="s">
        <v>105</v>
      </c>
      <c r="D1010" s="15" t="s">
        <v>3778</v>
      </c>
      <c r="E1010" s="15" t="s">
        <v>2553</v>
      </c>
      <c r="F1010" s="31"/>
      <c r="G1010" s="24"/>
      <c r="H1010" s="24"/>
      <c r="I1010" s="25"/>
      <c r="J1010" s="24"/>
      <c r="K1010" s="24"/>
      <c r="L1010" s="27"/>
      <c r="M1010" s="28"/>
      <c r="N1010" s="28"/>
      <c r="O1010" s="27"/>
      <c r="P1010" s="27"/>
      <c r="Q1010" s="33">
        <f t="shared" si="71"/>
        <v>63</v>
      </c>
      <c r="R1010" s="34">
        <f t="shared" si="72"/>
        <v>16</v>
      </c>
      <c r="S1010" s="23"/>
      <c r="T1010" s="27"/>
      <c r="U1010" s="29"/>
      <c r="V1010" s="29"/>
      <c r="W1010" s="27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  <c r="BM1010" s="29"/>
      <c r="BN1010" s="29"/>
      <c r="BO1010" s="29"/>
      <c r="BP1010" s="29"/>
      <c r="BQ1010" s="29"/>
      <c r="BR1010" s="29"/>
      <c r="BS1010" s="29"/>
      <c r="BT1010" s="29"/>
      <c r="BU1010" s="29"/>
      <c r="BV1010" s="29"/>
      <c r="BW1010" s="29"/>
      <c r="BX1010" s="29"/>
      <c r="BY1010" s="29"/>
      <c r="BZ1010" s="29"/>
      <c r="CA1010" s="29"/>
      <c r="CB1010" s="29"/>
      <c r="CC1010" s="29"/>
      <c r="CD1010" s="29"/>
      <c r="CE1010" s="29"/>
      <c r="CF1010" s="29"/>
      <c r="CG1010" s="29"/>
      <c r="CH1010" s="29"/>
      <c r="CI1010" s="29"/>
      <c r="CJ1010" s="29"/>
      <c r="CK1010" s="29"/>
      <c r="CL1010" s="29"/>
      <c r="CM1010" s="29"/>
      <c r="CN1010" s="29"/>
      <c r="CO1010" s="29"/>
      <c r="CP1010" s="29"/>
      <c r="CQ1010" s="29"/>
      <c r="CR1010" s="29"/>
      <c r="CS1010" s="29"/>
      <c r="CT1010" s="29"/>
      <c r="CU1010" s="29"/>
      <c r="CV1010" s="29"/>
      <c r="CW1010" s="29"/>
      <c r="CX1010" s="29"/>
      <c r="CY1010" s="29"/>
      <c r="CZ1010" s="29"/>
      <c r="DA1010" s="29"/>
      <c r="DB1010" s="29"/>
      <c r="DC1010" s="29"/>
      <c r="DD1010" s="29"/>
      <c r="DE1010" s="29"/>
      <c r="DF1010" s="29"/>
      <c r="DG1010" s="29"/>
      <c r="DH1010" s="29">
        <v>63</v>
      </c>
      <c r="DI1010" s="29"/>
      <c r="DJ1010" s="29"/>
      <c r="DK1010" s="29"/>
      <c r="DL1010" s="29"/>
      <c r="DM1010" s="29"/>
      <c r="DN1010" s="29"/>
      <c r="DO1010" s="29"/>
      <c r="DP1010" s="29"/>
      <c r="DQ1010" s="29"/>
      <c r="DR1010" s="29"/>
      <c r="DS1010" s="29"/>
      <c r="DT1010" s="29"/>
      <c r="DU1010" s="29"/>
      <c r="DV1010" s="29"/>
      <c r="DW1010" s="29"/>
      <c r="DX1010" s="29"/>
      <c r="DY1010" s="29"/>
      <c r="DZ1010" s="29"/>
      <c r="EA1010" s="29"/>
      <c r="EB1010" s="29"/>
      <c r="EC1010" s="29"/>
      <c r="ED1010" s="29"/>
      <c r="EE1010" s="29"/>
      <c r="EF1010" s="29"/>
      <c r="EG1010" s="29"/>
      <c r="EH1010" s="29"/>
      <c r="EI1010" s="29"/>
      <c r="EJ1010" s="29"/>
      <c r="EK1010" s="29"/>
      <c r="EL1010" s="29"/>
      <c r="EM1010" s="29"/>
      <c r="EN1010" s="29"/>
      <c r="EO1010" s="29"/>
      <c r="EP1010" s="29"/>
      <c r="EQ1010" s="29"/>
      <c r="ER1010" s="29"/>
      <c r="ES1010" s="29"/>
      <c r="ET1010" s="29"/>
      <c r="EU1010" s="29"/>
      <c r="EV1010" s="29"/>
      <c r="EW1010" s="29"/>
      <c r="EX1010" s="29"/>
      <c r="EY1010" s="29"/>
      <c r="EZ1010" s="29"/>
      <c r="FA1010" s="29"/>
      <c r="FB1010" s="29"/>
      <c r="FC1010" s="29"/>
      <c r="FD1010" s="29"/>
      <c r="FE1010" s="29"/>
      <c r="FF1010" s="29"/>
      <c r="FG1010" s="29"/>
      <c r="FH1010" s="29"/>
      <c r="FI1010" s="29"/>
      <c r="FJ1010" s="29"/>
      <c r="FK1010" s="29"/>
      <c r="FL1010" s="29"/>
      <c r="FM1010" s="29"/>
      <c r="FN1010" s="29"/>
      <c r="FO1010" s="29"/>
      <c r="FP1010" s="29"/>
      <c r="FQ1010" s="29"/>
      <c r="FR1010" s="29"/>
      <c r="FS1010" s="29"/>
      <c r="FT1010" s="29"/>
      <c r="FU1010" s="29"/>
      <c r="FV1010" s="29"/>
      <c r="FW1010" s="29"/>
      <c r="FX1010" s="29"/>
      <c r="FY1010" s="29"/>
      <c r="FZ1010" s="29"/>
      <c r="GA1010" s="29"/>
      <c r="GB1010" s="29"/>
      <c r="GC1010" s="29"/>
    </row>
    <row r="1011" spans="1:185" s="30" customFormat="1" ht="15.75" customHeight="1" x14ac:dyDescent="0.2">
      <c r="A1011" s="25" t="s">
        <v>1723</v>
      </c>
      <c r="B1011" s="41" t="s">
        <v>3334</v>
      </c>
      <c r="C1011" s="26" t="s">
        <v>105</v>
      </c>
      <c r="D1011" s="24" t="s">
        <v>1733</v>
      </c>
      <c r="E1011" s="24" t="s">
        <v>3350</v>
      </c>
      <c r="F1011" s="31"/>
      <c r="G1011" s="24" t="s">
        <v>820</v>
      </c>
      <c r="H1011" s="24" t="s">
        <v>280</v>
      </c>
      <c r="I1011" s="25">
        <v>6</v>
      </c>
      <c r="J1011" s="24" t="s">
        <v>395</v>
      </c>
      <c r="K1011" s="24" t="s">
        <v>2723</v>
      </c>
      <c r="L1011" s="27">
        <v>999714950</v>
      </c>
      <c r="M1011" s="28" t="s">
        <v>112</v>
      </c>
      <c r="N1011" s="28"/>
      <c r="O1011" s="27"/>
      <c r="P1011" s="27"/>
      <c r="Q1011" s="33">
        <f t="shared" si="71"/>
        <v>61.8</v>
      </c>
      <c r="R1011" s="34">
        <f t="shared" si="72"/>
        <v>17</v>
      </c>
      <c r="S1011" s="23"/>
      <c r="T1011" s="27"/>
      <c r="U1011" s="29"/>
      <c r="V1011" s="29"/>
      <c r="W1011" s="27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  <c r="BL1011" s="29"/>
      <c r="BM1011" s="29"/>
      <c r="BN1011" s="29"/>
      <c r="BO1011" s="29"/>
      <c r="BP1011" s="29"/>
      <c r="BQ1011" s="29"/>
      <c r="BR1011" s="29"/>
      <c r="BS1011" s="29"/>
      <c r="BT1011" s="29"/>
      <c r="BU1011" s="29"/>
      <c r="BV1011" s="29"/>
      <c r="BW1011" s="29"/>
      <c r="BX1011" s="29"/>
      <c r="BY1011" s="29"/>
      <c r="BZ1011" s="29"/>
      <c r="CA1011" s="29"/>
      <c r="CB1011" s="29"/>
      <c r="CC1011" s="29"/>
      <c r="CD1011" s="29"/>
      <c r="CE1011" s="29">
        <v>61.8</v>
      </c>
      <c r="CF1011" s="29"/>
      <c r="CG1011" s="29"/>
      <c r="CH1011" s="29"/>
      <c r="CI1011" s="29"/>
      <c r="CJ1011" s="29"/>
      <c r="CK1011" s="29"/>
      <c r="CL1011" s="29"/>
      <c r="CM1011" s="29"/>
      <c r="CN1011" s="29"/>
      <c r="CO1011" s="29"/>
      <c r="CP1011" s="29"/>
      <c r="CQ1011" s="29"/>
      <c r="CR1011" s="29"/>
      <c r="CS1011" s="29"/>
      <c r="CT1011" s="29"/>
      <c r="CU1011" s="29"/>
      <c r="CV1011" s="29"/>
      <c r="CW1011" s="29"/>
      <c r="CX1011" s="29"/>
      <c r="CY1011" s="29"/>
      <c r="CZ1011" s="29"/>
      <c r="DA1011" s="29"/>
      <c r="DB1011" s="29"/>
      <c r="DC1011" s="29"/>
      <c r="DD1011" s="29"/>
      <c r="DE1011" s="29"/>
      <c r="DF1011" s="29"/>
      <c r="DG1011" s="29"/>
      <c r="DH1011" s="29"/>
      <c r="DI1011" s="29"/>
      <c r="DJ1011" s="29"/>
      <c r="DK1011" s="29"/>
      <c r="DL1011" s="29"/>
      <c r="DM1011" s="29"/>
      <c r="DN1011" s="29"/>
      <c r="DO1011" s="29"/>
      <c r="DP1011" s="29"/>
      <c r="DQ1011" s="29"/>
      <c r="DR1011" s="29"/>
      <c r="DS1011" s="29"/>
      <c r="DT1011" s="29"/>
      <c r="DU1011" s="29"/>
      <c r="DV1011" s="29"/>
      <c r="DW1011" s="29"/>
      <c r="DX1011" s="29"/>
      <c r="DY1011" s="29"/>
      <c r="DZ1011" s="29"/>
      <c r="EA1011" s="29"/>
      <c r="EB1011" s="29"/>
      <c r="EC1011" s="29"/>
      <c r="ED1011" s="29"/>
      <c r="EE1011" s="29"/>
      <c r="EF1011" s="29"/>
      <c r="EG1011" s="29"/>
      <c r="EH1011" s="29"/>
      <c r="EI1011" s="29"/>
      <c r="EJ1011" s="29"/>
      <c r="EK1011" s="29"/>
      <c r="EL1011" s="29"/>
      <c r="EM1011" s="29"/>
      <c r="EN1011" s="29"/>
      <c r="EO1011" s="29"/>
      <c r="EP1011" s="29"/>
      <c r="EQ1011" s="29"/>
      <c r="ER1011" s="29"/>
      <c r="ES1011" s="29"/>
      <c r="ET1011" s="29"/>
      <c r="EU1011" s="29"/>
      <c r="EV1011" s="29"/>
      <c r="EW1011" s="29"/>
      <c r="EX1011" s="29"/>
      <c r="EY1011" s="29"/>
      <c r="EZ1011" s="29"/>
      <c r="FA1011" s="29"/>
      <c r="FB1011" s="29"/>
      <c r="FC1011" s="29"/>
      <c r="FD1011" s="29"/>
      <c r="FE1011" s="29"/>
      <c r="FF1011" s="29"/>
      <c r="FG1011" s="29"/>
      <c r="FH1011" s="29"/>
      <c r="FI1011" s="29"/>
      <c r="FJ1011" s="29"/>
      <c r="FK1011" s="29"/>
      <c r="FL1011" s="29"/>
      <c r="FM1011" s="29"/>
      <c r="FN1011" s="29"/>
      <c r="FO1011" s="29"/>
      <c r="FP1011" s="29"/>
      <c r="FQ1011" s="29"/>
      <c r="FR1011" s="29"/>
      <c r="FS1011" s="29"/>
      <c r="FT1011" s="29"/>
      <c r="FU1011" s="29"/>
      <c r="FV1011" s="29"/>
      <c r="FW1011" s="29"/>
      <c r="FX1011" s="29"/>
      <c r="FY1011" s="29"/>
      <c r="FZ1011" s="29"/>
      <c r="GA1011" s="29"/>
      <c r="GB1011" s="29"/>
      <c r="GC1011" s="29"/>
    </row>
    <row r="1012" spans="1:185" s="30" customFormat="1" ht="15.75" customHeight="1" x14ac:dyDescent="0.2">
      <c r="A1012" s="25" t="s">
        <v>1723</v>
      </c>
      <c r="B1012" s="41" t="s">
        <v>3334</v>
      </c>
      <c r="C1012" s="26" t="s">
        <v>105</v>
      </c>
      <c r="D1012" s="24" t="s">
        <v>3351</v>
      </c>
      <c r="E1012" s="24" t="s">
        <v>3352</v>
      </c>
      <c r="F1012" s="31"/>
      <c r="G1012" s="24" t="s">
        <v>3353</v>
      </c>
      <c r="H1012" s="24" t="s">
        <v>116</v>
      </c>
      <c r="I1012" s="25">
        <v>2</v>
      </c>
      <c r="J1012" s="24" t="s">
        <v>395</v>
      </c>
      <c r="K1012" s="24"/>
      <c r="L1012" s="27">
        <v>999000569</v>
      </c>
      <c r="M1012" s="28" t="s">
        <v>112</v>
      </c>
      <c r="N1012" s="28"/>
      <c r="O1012" s="27"/>
      <c r="P1012" s="27"/>
      <c r="Q1012" s="33">
        <f t="shared" si="71"/>
        <v>60.6</v>
      </c>
      <c r="R1012" s="34">
        <f t="shared" si="72"/>
        <v>18</v>
      </c>
      <c r="S1012" s="23"/>
      <c r="T1012" s="27"/>
      <c r="U1012" s="29"/>
      <c r="V1012" s="29"/>
      <c r="W1012" s="27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  <c r="BM1012" s="29"/>
      <c r="BN1012" s="29"/>
      <c r="BO1012" s="29"/>
      <c r="BP1012" s="29"/>
      <c r="BQ1012" s="29"/>
      <c r="BR1012" s="29"/>
      <c r="BS1012" s="29"/>
      <c r="BT1012" s="29"/>
      <c r="BU1012" s="29"/>
      <c r="BV1012" s="29"/>
      <c r="BW1012" s="29"/>
      <c r="BX1012" s="29"/>
      <c r="BY1012" s="29"/>
      <c r="BZ1012" s="29"/>
      <c r="CA1012" s="29"/>
      <c r="CB1012" s="29"/>
      <c r="CC1012" s="29"/>
      <c r="CD1012" s="29"/>
      <c r="CE1012" s="29"/>
      <c r="CF1012" s="29"/>
      <c r="CG1012" s="29"/>
      <c r="CH1012" s="29"/>
      <c r="CI1012" s="29"/>
      <c r="CJ1012" s="29"/>
      <c r="CK1012" s="29"/>
      <c r="CL1012" s="29"/>
      <c r="CM1012" s="29"/>
      <c r="CN1012" s="29"/>
      <c r="CO1012" s="29"/>
      <c r="CP1012" s="29"/>
      <c r="CQ1012" s="29"/>
      <c r="CR1012" s="29"/>
      <c r="CS1012" s="29"/>
      <c r="CT1012" s="29"/>
      <c r="CU1012" s="29">
        <v>60.6</v>
      </c>
      <c r="CV1012" s="29"/>
      <c r="CW1012" s="29"/>
      <c r="CX1012" s="29"/>
      <c r="CY1012" s="29"/>
      <c r="CZ1012" s="29"/>
      <c r="DA1012" s="29"/>
      <c r="DB1012" s="29"/>
      <c r="DC1012" s="29"/>
      <c r="DD1012" s="29"/>
      <c r="DE1012" s="29"/>
      <c r="DF1012" s="29"/>
      <c r="DG1012" s="29"/>
      <c r="DH1012" s="29"/>
      <c r="DI1012" s="29"/>
      <c r="DJ1012" s="29"/>
      <c r="DK1012" s="29"/>
      <c r="DL1012" s="29"/>
      <c r="DM1012" s="29"/>
      <c r="DN1012" s="29"/>
      <c r="DO1012" s="29"/>
      <c r="DP1012" s="29"/>
      <c r="DQ1012" s="29"/>
      <c r="DR1012" s="29"/>
      <c r="DS1012" s="29"/>
      <c r="DT1012" s="29"/>
      <c r="DU1012" s="29"/>
      <c r="DV1012" s="29"/>
      <c r="DW1012" s="29"/>
      <c r="DX1012" s="29"/>
      <c r="DY1012" s="29"/>
      <c r="DZ1012" s="29"/>
      <c r="EA1012" s="29"/>
      <c r="EB1012" s="29"/>
      <c r="EC1012" s="29"/>
      <c r="ED1012" s="29"/>
      <c r="EE1012" s="29"/>
      <c r="EF1012" s="29"/>
      <c r="EG1012" s="29"/>
      <c r="EH1012" s="29"/>
      <c r="EI1012" s="29"/>
      <c r="EJ1012" s="29"/>
      <c r="EK1012" s="29"/>
      <c r="EL1012" s="29"/>
      <c r="EM1012" s="29"/>
      <c r="EN1012" s="29"/>
      <c r="EO1012" s="29"/>
      <c r="EP1012" s="29"/>
      <c r="EQ1012" s="29"/>
      <c r="ER1012" s="29"/>
      <c r="ES1012" s="29"/>
      <c r="ET1012" s="29"/>
      <c r="EU1012" s="29"/>
      <c r="EV1012" s="29"/>
      <c r="EW1012" s="29"/>
      <c r="EX1012" s="29"/>
      <c r="EY1012" s="29"/>
      <c r="EZ1012" s="29"/>
      <c r="FA1012" s="29"/>
      <c r="FB1012" s="29"/>
      <c r="FC1012" s="29"/>
      <c r="FD1012" s="29"/>
      <c r="FE1012" s="29"/>
      <c r="FF1012" s="29"/>
      <c r="FG1012" s="29"/>
      <c r="FH1012" s="29"/>
      <c r="FI1012" s="29"/>
      <c r="FJ1012" s="29"/>
      <c r="FK1012" s="29"/>
      <c r="FL1012" s="29"/>
      <c r="FM1012" s="29"/>
      <c r="FN1012" s="29"/>
      <c r="FO1012" s="29"/>
      <c r="FP1012" s="29"/>
      <c r="FQ1012" s="29"/>
      <c r="FR1012" s="29"/>
      <c r="FS1012" s="29"/>
      <c r="FT1012" s="29"/>
      <c r="FU1012" s="29"/>
      <c r="FV1012" s="29"/>
      <c r="FW1012" s="29"/>
      <c r="FX1012" s="29"/>
      <c r="FY1012" s="29"/>
      <c r="FZ1012" s="29"/>
      <c r="GA1012" s="29"/>
      <c r="GB1012" s="29"/>
      <c r="GC1012" s="29"/>
    </row>
    <row r="1013" spans="1:185" s="30" customFormat="1" ht="15.75" customHeight="1" x14ac:dyDescent="0.2">
      <c r="A1013" s="25" t="s">
        <v>1723</v>
      </c>
      <c r="B1013" s="41" t="s">
        <v>3334</v>
      </c>
      <c r="C1013" s="26" t="s">
        <v>105</v>
      </c>
      <c r="D1013" s="24" t="s">
        <v>3354</v>
      </c>
      <c r="E1013" s="24" t="s">
        <v>2211</v>
      </c>
      <c r="F1013" s="31"/>
      <c r="G1013" s="24"/>
      <c r="H1013" s="24"/>
      <c r="I1013" s="25"/>
      <c r="J1013" s="24"/>
      <c r="K1013" s="24"/>
      <c r="L1013" s="27"/>
      <c r="M1013" s="28"/>
      <c r="N1013" s="28"/>
      <c r="O1013" s="27"/>
      <c r="P1013" s="27"/>
      <c r="Q1013" s="33">
        <f t="shared" si="71"/>
        <v>60.6</v>
      </c>
      <c r="R1013" s="34">
        <f t="shared" si="72"/>
        <v>18</v>
      </c>
      <c r="S1013" s="23"/>
      <c r="T1013" s="27"/>
      <c r="U1013" s="29"/>
      <c r="V1013" s="29"/>
      <c r="W1013" s="27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>
        <v>60.6</v>
      </c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29"/>
      <c r="BL1013" s="29"/>
      <c r="BM1013" s="29"/>
      <c r="BN1013" s="29"/>
      <c r="BO1013" s="29"/>
      <c r="BP1013" s="29"/>
      <c r="BQ1013" s="29"/>
      <c r="BR1013" s="29"/>
      <c r="BS1013" s="29"/>
      <c r="BT1013" s="29"/>
      <c r="BU1013" s="29"/>
      <c r="BV1013" s="29"/>
      <c r="BW1013" s="29"/>
      <c r="BX1013" s="29"/>
      <c r="BY1013" s="29"/>
      <c r="BZ1013" s="29"/>
      <c r="CA1013" s="29"/>
      <c r="CB1013" s="29"/>
      <c r="CC1013" s="29"/>
      <c r="CD1013" s="29"/>
      <c r="CE1013" s="29"/>
      <c r="CF1013" s="29"/>
      <c r="CG1013" s="29"/>
      <c r="CH1013" s="29"/>
      <c r="CI1013" s="29"/>
      <c r="CJ1013" s="29"/>
      <c r="CK1013" s="29"/>
      <c r="CL1013" s="29"/>
      <c r="CM1013" s="29"/>
      <c r="CN1013" s="29"/>
      <c r="CO1013" s="29"/>
      <c r="CP1013" s="29"/>
      <c r="CQ1013" s="29"/>
      <c r="CR1013" s="29"/>
      <c r="CS1013" s="29"/>
      <c r="CT1013" s="29"/>
      <c r="CU1013" s="29"/>
      <c r="CV1013" s="29"/>
      <c r="CW1013" s="29"/>
      <c r="CX1013" s="29"/>
      <c r="CY1013" s="29"/>
      <c r="CZ1013" s="29"/>
      <c r="DA1013" s="29"/>
      <c r="DB1013" s="29"/>
      <c r="DC1013" s="29"/>
      <c r="DD1013" s="29"/>
      <c r="DE1013" s="29"/>
      <c r="DF1013" s="29"/>
      <c r="DG1013" s="29"/>
      <c r="DH1013" s="29"/>
      <c r="DI1013" s="29"/>
      <c r="DJ1013" s="29"/>
      <c r="DK1013" s="29"/>
      <c r="DL1013" s="29"/>
      <c r="DM1013" s="29"/>
      <c r="DN1013" s="29"/>
      <c r="DO1013" s="29"/>
      <c r="DP1013" s="29"/>
      <c r="DQ1013" s="29"/>
      <c r="DR1013" s="29"/>
      <c r="DS1013" s="29"/>
      <c r="DT1013" s="29"/>
      <c r="DU1013" s="29"/>
      <c r="DV1013" s="29"/>
      <c r="DW1013" s="29"/>
      <c r="DX1013" s="29"/>
      <c r="DY1013" s="29"/>
      <c r="DZ1013" s="29"/>
      <c r="EA1013" s="29"/>
      <c r="EB1013" s="29"/>
      <c r="EC1013" s="29"/>
      <c r="ED1013" s="29"/>
      <c r="EE1013" s="29"/>
      <c r="EF1013" s="29"/>
      <c r="EG1013" s="29"/>
      <c r="EH1013" s="29"/>
      <c r="EI1013" s="29"/>
      <c r="EJ1013" s="29"/>
      <c r="EK1013" s="29"/>
      <c r="EL1013" s="29"/>
      <c r="EM1013" s="29"/>
      <c r="EN1013" s="29"/>
      <c r="EO1013" s="29"/>
      <c r="EP1013" s="29"/>
      <c r="EQ1013" s="29"/>
      <c r="ER1013" s="29"/>
      <c r="ES1013" s="29"/>
      <c r="ET1013" s="29"/>
      <c r="EU1013" s="29"/>
      <c r="EV1013" s="29"/>
      <c r="EW1013" s="29"/>
      <c r="EX1013" s="29"/>
      <c r="EY1013" s="29"/>
      <c r="EZ1013" s="29"/>
      <c r="FA1013" s="29"/>
      <c r="FB1013" s="29"/>
      <c r="FC1013" s="29"/>
      <c r="FD1013" s="29"/>
      <c r="FE1013" s="29"/>
      <c r="FF1013" s="29"/>
      <c r="FG1013" s="29"/>
      <c r="FH1013" s="29"/>
      <c r="FI1013" s="29"/>
      <c r="FJ1013" s="29"/>
      <c r="FK1013" s="29"/>
      <c r="FL1013" s="29"/>
      <c r="FM1013" s="29"/>
      <c r="FN1013" s="29"/>
      <c r="FO1013" s="29"/>
      <c r="FP1013" s="29"/>
      <c r="FQ1013" s="29"/>
      <c r="FR1013" s="29"/>
      <c r="FS1013" s="29"/>
      <c r="FT1013" s="29"/>
      <c r="FU1013" s="29"/>
      <c r="FV1013" s="29"/>
      <c r="FW1013" s="29"/>
      <c r="FX1013" s="29"/>
      <c r="FY1013" s="29"/>
      <c r="FZ1013" s="29"/>
      <c r="GA1013" s="29"/>
      <c r="GB1013" s="29"/>
      <c r="GC1013" s="29"/>
    </row>
    <row r="1014" spans="1:185" s="30" customFormat="1" ht="15.75" customHeight="1" x14ac:dyDescent="0.2">
      <c r="A1014" s="25" t="s">
        <v>1723</v>
      </c>
      <c r="B1014" s="41" t="s">
        <v>3334</v>
      </c>
      <c r="C1014" s="26" t="s">
        <v>105</v>
      </c>
      <c r="D1014" s="24" t="s">
        <v>3406</v>
      </c>
      <c r="E1014" s="24" t="s">
        <v>143</v>
      </c>
      <c r="F1014" s="31"/>
      <c r="G1014" s="24" t="s">
        <v>3407</v>
      </c>
      <c r="H1014" s="24" t="s">
        <v>1459</v>
      </c>
      <c r="I1014" s="25">
        <v>1</v>
      </c>
      <c r="J1014" s="24" t="s">
        <v>3408</v>
      </c>
      <c r="K1014" s="24" t="s">
        <v>3409</v>
      </c>
      <c r="L1014" s="27">
        <v>999704210</v>
      </c>
      <c r="M1014" s="28" t="s">
        <v>112</v>
      </c>
      <c r="N1014" s="28"/>
      <c r="O1014" s="27"/>
      <c r="P1014" s="27"/>
      <c r="Q1014" s="33">
        <f t="shared" si="71"/>
        <v>60</v>
      </c>
      <c r="R1014" s="34">
        <f t="shared" si="72"/>
        <v>20</v>
      </c>
      <c r="S1014" s="23"/>
      <c r="T1014" s="27"/>
      <c r="U1014" s="29"/>
      <c r="V1014" s="29"/>
      <c r="W1014" s="27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  <c r="BL1014" s="29"/>
      <c r="BM1014" s="29"/>
      <c r="BN1014" s="29"/>
      <c r="BO1014" s="29"/>
      <c r="BP1014" s="29"/>
      <c r="BQ1014" s="29"/>
      <c r="BR1014" s="29"/>
      <c r="BS1014" s="29"/>
      <c r="BT1014" s="29"/>
      <c r="BU1014" s="29"/>
      <c r="BV1014" s="29"/>
      <c r="BW1014" s="29"/>
      <c r="BX1014" s="29"/>
      <c r="BY1014" s="29"/>
      <c r="BZ1014" s="29"/>
      <c r="CA1014" s="29"/>
      <c r="CB1014" s="29"/>
      <c r="CC1014" s="29"/>
      <c r="CD1014" s="29"/>
      <c r="CE1014" s="29"/>
      <c r="CF1014" s="29"/>
      <c r="CG1014" s="29"/>
      <c r="CH1014" s="29"/>
      <c r="CI1014" s="29"/>
      <c r="CJ1014" s="29"/>
      <c r="CK1014" s="29"/>
      <c r="CL1014" s="29"/>
      <c r="CM1014" s="29"/>
      <c r="CN1014" s="29"/>
      <c r="CO1014" s="29"/>
      <c r="CP1014" s="29"/>
      <c r="CQ1014" s="29"/>
      <c r="CR1014" s="29"/>
      <c r="CS1014" s="29"/>
      <c r="CT1014" s="29"/>
      <c r="CU1014" s="29"/>
      <c r="CV1014" s="29"/>
      <c r="CW1014" s="29"/>
      <c r="CX1014" s="29"/>
      <c r="CY1014" s="29"/>
      <c r="CZ1014" s="29"/>
      <c r="DA1014" s="29"/>
      <c r="DB1014" s="29"/>
      <c r="DC1014" s="29"/>
      <c r="DD1014" s="29"/>
      <c r="DE1014" s="29"/>
      <c r="DF1014" s="29"/>
      <c r="DG1014" s="29"/>
      <c r="DH1014" s="29"/>
      <c r="DI1014" s="29"/>
      <c r="DJ1014" s="29">
        <v>60</v>
      </c>
      <c r="DK1014" s="29"/>
      <c r="DL1014" s="29"/>
      <c r="DM1014" s="29"/>
      <c r="DN1014" s="29"/>
      <c r="DO1014" s="29"/>
      <c r="DP1014" s="29"/>
      <c r="DQ1014" s="29"/>
      <c r="DR1014" s="29"/>
      <c r="DS1014" s="29"/>
      <c r="DT1014" s="29"/>
      <c r="DU1014" s="29"/>
      <c r="DV1014" s="29"/>
      <c r="DW1014" s="29"/>
      <c r="DX1014" s="29"/>
      <c r="DY1014" s="29"/>
      <c r="DZ1014" s="29"/>
      <c r="EA1014" s="29"/>
      <c r="EB1014" s="29"/>
      <c r="EC1014" s="29"/>
      <c r="ED1014" s="29"/>
      <c r="EE1014" s="29"/>
      <c r="EF1014" s="29"/>
      <c r="EG1014" s="29"/>
      <c r="EH1014" s="29"/>
      <c r="EI1014" s="29"/>
      <c r="EJ1014" s="29"/>
      <c r="EK1014" s="29"/>
      <c r="EL1014" s="29"/>
      <c r="EM1014" s="29"/>
      <c r="EN1014" s="29"/>
      <c r="EO1014" s="29"/>
      <c r="EP1014" s="29"/>
      <c r="EQ1014" s="29"/>
      <c r="ER1014" s="29"/>
      <c r="ES1014" s="29"/>
      <c r="ET1014" s="29"/>
      <c r="EU1014" s="29"/>
      <c r="EV1014" s="29"/>
      <c r="EW1014" s="29"/>
      <c r="EX1014" s="29"/>
      <c r="EY1014" s="29"/>
      <c r="EZ1014" s="29"/>
      <c r="FA1014" s="29"/>
      <c r="FB1014" s="29"/>
      <c r="FC1014" s="29"/>
      <c r="FD1014" s="29"/>
      <c r="FE1014" s="29"/>
      <c r="FF1014" s="29"/>
      <c r="FG1014" s="29"/>
      <c r="FH1014" s="29"/>
      <c r="FI1014" s="29"/>
      <c r="FJ1014" s="29"/>
      <c r="FK1014" s="29"/>
      <c r="FL1014" s="29"/>
      <c r="FM1014" s="29"/>
      <c r="FN1014" s="29"/>
      <c r="FO1014" s="29"/>
      <c r="FP1014" s="29"/>
      <c r="FQ1014" s="29"/>
      <c r="FR1014" s="29"/>
      <c r="FS1014" s="29"/>
      <c r="FT1014" s="29"/>
      <c r="FU1014" s="29"/>
      <c r="FV1014" s="29"/>
      <c r="FW1014" s="29"/>
      <c r="FX1014" s="29"/>
      <c r="FY1014" s="29"/>
      <c r="FZ1014" s="29"/>
      <c r="GA1014" s="29"/>
      <c r="GB1014" s="29"/>
      <c r="GC1014" s="29"/>
    </row>
    <row r="1015" spans="1:185" s="30" customFormat="1" ht="15.75" customHeight="1" x14ac:dyDescent="0.2">
      <c r="A1015" s="25" t="s">
        <v>1723</v>
      </c>
      <c r="B1015" s="41" t="s">
        <v>3334</v>
      </c>
      <c r="C1015" s="26" t="s">
        <v>105</v>
      </c>
      <c r="D1015" s="15" t="s">
        <v>661</v>
      </c>
      <c r="E1015" s="15" t="s">
        <v>3773</v>
      </c>
      <c r="F1015" s="31"/>
      <c r="G1015" s="24"/>
      <c r="H1015" s="24"/>
      <c r="I1015" s="25"/>
      <c r="J1015" s="24"/>
      <c r="K1015" s="24"/>
      <c r="L1015" s="27"/>
      <c r="M1015" s="28"/>
      <c r="N1015" s="28"/>
      <c r="O1015" s="27"/>
      <c r="P1015" s="27"/>
      <c r="Q1015" s="33">
        <f t="shared" si="71"/>
        <v>60</v>
      </c>
      <c r="R1015" s="34">
        <f t="shared" si="72"/>
        <v>20</v>
      </c>
      <c r="S1015" s="23"/>
      <c r="T1015" s="27"/>
      <c r="U1015" s="29"/>
      <c r="V1015" s="29"/>
      <c r="W1015" s="27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  <c r="BL1015" s="29"/>
      <c r="BM1015" s="29"/>
      <c r="BN1015" s="29"/>
      <c r="BO1015" s="29"/>
      <c r="BP1015" s="29"/>
      <c r="BQ1015" s="29"/>
      <c r="BR1015" s="29"/>
      <c r="BS1015" s="29"/>
      <c r="BT1015" s="29"/>
      <c r="BU1015" s="29"/>
      <c r="BV1015" s="29"/>
      <c r="BW1015" s="29"/>
      <c r="BX1015" s="29"/>
      <c r="BY1015" s="29"/>
      <c r="BZ1015" s="29"/>
      <c r="CA1015" s="29"/>
      <c r="CB1015" s="29"/>
      <c r="CC1015" s="29"/>
      <c r="CD1015" s="29"/>
      <c r="CE1015" s="29"/>
      <c r="CF1015" s="29"/>
      <c r="CG1015" s="29"/>
      <c r="CH1015" s="29"/>
      <c r="CI1015" s="29"/>
      <c r="CJ1015" s="29"/>
      <c r="CK1015" s="29"/>
      <c r="CL1015" s="29"/>
      <c r="CM1015" s="29"/>
      <c r="CN1015" s="29"/>
      <c r="CO1015" s="29"/>
      <c r="CP1015" s="29"/>
      <c r="CQ1015" s="29"/>
      <c r="CR1015" s="29"/>
      <c r="CS1015" s="29"/>
      <c r="CT1015" s="29"/>
      <c r="CU1015" s="29"/>
      <c r="CV1015" s="29"/>
      <c r="CW1015" s="29"/>
      <c r="CX1015" s="29"/>
      <c r="CY1015" s="29"/>
      <c r="CZ1015" s="29"/>
      <c r="DA1015" s="29"/>
      <c r="DB1015" s="29"/>
      <c r="DC1015" s="29"/>
      <c r="DD1015" s="29"/>
      <c r="DE1015" s="29"/>
      <c r="DF1015" s="29">
        <v>60</v>
      </c>
      <c r="DG1015" s="29"/>
      <c r="DH1015" s="29"/>
      <c r="DI1015" s="29"/>
      <c r="DJ1015" s="29"/>
      <c r="DK1015" s="29"/>
      <c r="DL1015" s="29"/>
      <c r="DM1015" s="29"/>
      <c r="DN1015" s="29"/>
      <c r="DO1015" s="29"/>
      <c r="DP1015" s="29"/>
      <c r="DQ1015" s="29"/>
      <c r="DR1015" s="29"/>
      <c r="DS1015" s="29"/>
      <c r="DT1015" s="29"/>
      <c r="DU1015" s="29"/>
      <c r="DV1015" s="29"/>
      <c r="DW1015" s="29"/>
      <c r="DX1015" s="29"/>
      <c r="DY1015" s="29"/>
      <c r="DZ1015" s="29"/>
      <c r="EA1015" s="29"/>
      <c r="EB1015" s="29"/>
      <c r="EC1015" s="29"/>
      <c r="ED1015" s="29"/>
      <c r="EE1015" s="29"/>
      <c r="EF1015" s="29"/>
      <c r="EG1015" s="29"/>
      <c r="EH1015" s="29"/>
      <c r="EI1015" s="29"/>
      <c r="EJ1015" s="29"/>
      <c r="EK1015" s="29"/>
      <c r="EL1015" s="29"/>
      <c r="EM1015" s="29"/>
      <c r="EN1015" s="29"/>
      <c r="EO1015" s="29"/>
      <c r="EP1015" s="29"/>
      <c r="EQ1015" s="29"/>
      <c r="ER1015" s="29"/>
      <c r="ES1015" s="29"/>
      <c r="ET1015" s="29"/>
      <c r="EU1015" s="29"/>
      <c r="EV1015" s="29"/>
      <c r="EW1015" s="29"/>
      <c r="EX1015" s="29"/>
      <c r="EY1015" s="29"/>
      <c r="EZ1015" s="29"/>
      <c r="FA1015" s="29"/>
      <c r="FB1015" s="29"/>
      <c r="FC1015" s="29"/>
      <c r="FD1015" s="29"/>
      <c r="FE1015" s="29"/>
      <c r="FF1015" s="29"/>
      <c r="FG1015" s="29"/>
      <c r="FH1015" s="29"/>
      <c r="FI1015" s="29"/>
      <c r="FJ1015" s="29"/>
      <c r="FK1015" s="29"/>
      <c r="FL1015" s="29"/>
      <c r="FM1015" s="29"/>
      <c r="FN1015" s="29"/>
      <c r="FO1015" s="29"/>
      <c r="FP1015" s="29"/>
      <c r="FQ1015" s="29"/>
      <c r="FR1015" s="29"/>
      <c r="FS1015" s="29"/>
      <c r="FT1015" s="29"/>
      <c r="FU1015" s="29"/>
      <c r="FV1015" s="29"/>
      <c r="FW1015" s="29"/>
      <c r="FX1015" s="29"/>
      <c r="FY1015" s="29"/>
      <c r="FZ1015" s="29"/>
      <c r="GA1015" s="29"/>
      <c r="GB1015" s="29"/>
      <c r="GC1015" s="29"/>
    </row>
    <row r="1016" spans="1:185" s="30" customFormat="1" ht="15.75" customHeight="1" x14ac:dyDescent="0.2">
      <c r="A1016" s="25" t="s">
        <v>1723</v>
      </c>
      <c r="B1016" s="41" t="s">
        <v>3334</v>
      </c>
      <c r="C1016" s="26" t="s">
        <v>105</v>
      </c>
      <c r="D1016" s="24" t="s">
        <v>1912</v>
      </c>
      <c r="E1016" s="24" t="s">
        <v>1444</v>
      </c>
      <c r="F1016" s="31"/>
      <c r="G1016" s="24" t="s">
        <v>3358</v>
      </c>
      <c r="H1016" s="24" t="s">
        <v>109</v>
      </c>
      <c r="I1016" s="25">
        <v>6</v>
      </c>
      <c r="J1016" s="24" t="s">
        <v>3359</v>
      </c>
      <c r="K1016" s="24" t="s">
        <v>2522</v>
      </c>
      <c r="L1016" s="27">
        <v>999900822</v>
      </c>
      <c r="M1016" s="28" t="s">
        <v>112</v>
      </c>
      <c r="N1016" s="28"/>
      <c r="O1016" s="27"/>
      <c r="P1016" s="27"/>
      <c r="Q1016" s="33">
        <f t="shared" si="71"/>
        <v>60</v>
      </c>
      <c r="R1016" s="34">
        <f t="shared" si="72"/>
        <v>20</v>
      </c>
      <c r="S1016" s="23"/>
      <c r="T1016" s="27"/>
      <c r="U1016" s="29"/>
      <c r="V1016" s="29"/>
      <c r="W1016" s="27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  <c r="BM1016" s="29"/>
      <c r="BN1016" s="29"/>
      <c r="BO1016" s="29"/>
      <c r="BP1016" s="29"/>
      <c r="BQ1016" s="29"/>
      <c r="BR1016" s="29"/>
      <c r="BS1016" s="29"/>
      <c r="BT1016" s="29"/>
      <c r="BU1016" s="29"/>
      <c r="BV1016" s="29"/>
      <c r="BW1016" s="29"/>
      <c r="BX1016" s="29"/>
      <c r="BY1016" s="29"/>
      <c r="BZ1016" s="29"/>
      <c r="CA1016" s="29"/>
      <c r="CB1016" s="29"/>
      <c r="CC1016" s="29"/>
      <c r="CD1016" s="29"/>
      <c r="CE1016" s="29"/>
      <c r="CF1016" s="29"/>
      <c r="CG1016" s="29"/>
      <c r="CH1016" s="29"/>
      <c r="CI1016" s="29"/>
      <c r="CJ1016" s="29"/>
      <c r="CK1016" s="29">
        <v>60</v>
      </c>
      <c r="CL1016" s="29"/>
      <c r="CM1016" s="29"/>
      <c r="CN1016" s="29"/>
      <c r="CO1016" s="29"/>
      <c r="CP1016" s="29"/>
      <c r="CQ1016" s="29"/>
      <c r="CR1016" s="29"/>
      <c r="CS1016" s="29"/>
      <c r="CT1016" s="29"/>
      <c r="CU1016" s="29"/>
      <c r="CV1016" s="29"/>
      <c r="CW1016" s="29"/>
      <c r="CX1016" s="29"/>
      <c r="CY1016" s="29"/>
      <c r="CZ1016" s="29"/>
      <c r="DA1016" s="29"/>
      <c r="DB1016" s="29"/>
      <c r="DC1016" s="29"/>
      <c r="DD1016" s="29"/>
      <c r="DE1016" s="29"/>
      <c r="DF1016" s="29"/>
      <c r="DG1016" s="29"/>
      <c r="DH1016" s="29"/>
      <c r="DI1016" s="29"/>
      <c r="DJ1016" s="29"/>
      <c r="DK1016" s="29"/>
      <c r="DL1016" s="29"/>
      <c r="DM1016" s="29"/>
      <c r="DN1016" s="29"/>
      <c r="DO1016" s="29"/>
      <c r="DP1016" s="29"/>
      <c r="DQ1016" s="29"/>
      <c r="DR1016" s="29"/>
      <c r="DS1016" s="29"/>
      <c r="DT1016" s="29"/>
      <c r="DU1016" s="29"/>
      <c r="DV1016" s="29"/>
      <c r="DW1016" s="29"/>
      <c r="DX1016" s="29"/>
      <c r="DY1016" s="29"/>
      <c r="DZ1016" s="29"/>
      <c r="EA1016" s="29"/>
      <c r="EB1016" s="29"/>
      <c r="EC1016" s="29"/>
      <c r="ED1016" s="29"/>
      <c r="EE1016" s="29"/>
      <c r="EF1016" s="29"/>
      <c r="EG1016" s="29"/>
      <c r="EH1016" s="29"/>
      <c r="EI1016" s="29"/>
      <c r="EJ1016" s="29"/>
      <c r="EK1016" s="29"/>
      <c r="EL1016" s="29"/>
      <c r="EM1016" s="29"/>
      <c r="EN1016" s="29"/>
      <c r="EO1016" s="29"/>
      <c r="EP1016" s="29"/>
      <c r="EQ1016" s="29"/>
      <c r="ER1016" s="29"/>
      <c r="ES1016" s="29"/>
      <c r="ET1016" s="29"/>
      <c r="EU1016" s="29"/>
      <c r="EV1016" s="29"/>
      <c r="EW1016" s="29"/>
      <c r="EX1016" s="29"/>
      <c r="EY1016" s="29"/>
      <c r="EZ1016" s="29"/>
      <c r="FA1016" s="29"/>
      <c r="FB1016" s="29"/>
      <c r="FC1016" s="29"/>
      <c r="FD1016" s="29"/>
      <c r="FE1016" s="29"/>
      <c r="FF1016" s="29"/>
      <c r="FG1016" s="29"/>
      <c r="FH1016" s="29"/>
      <c r="FI1016" s="29"/>
      <c r="FJ1016" s="29"/>
      <c r="FK1016" s="29"/>
      <c r="FL1016" s="29"/>
      <c r="FM1016" s="29"/>
      <c r="FN1016" s="29"/>
      <c r="FO1016" s="29"/>
      <c r="FP1016" s="29"/>
      <c r="FQ1016" s="29"/>
      <c r="FR1016" s="29"/>
      <c r="FS1016" s="29"/>
      <c r="FT1016" s="29"/>
      <c r="FU1016" s="29"/>
      <c r="FV1016" s="29"/>
      <c r="FW1016" s="29"/>
      <c r="FX1016" s="29"/>
      <c r="FY1016" s="29"/>
      <c r="FZ1016" s="29"/>
      <c r="GA1016" s="29"/>
      <c r="GB1016" s="29"/>
      <c r="GC1016" s="29"/>
    </row>
    <row r="1017" spans="1:185" s="30" customFormat="1" ht="15.75" customHeight="1" x14ac:dyDescent="0.2">
      <c r="A1017" s="49" t="s">
        <v>1723</v>
      </c>
      <c r="B1017" s="41" t="s">
        <v>3334</v>
      </c>
      <c r="C1017" s="50" t="s">
        <v>105</v>
      </c>
      <c r="D1017" s="24" t="s">
        <v>1816</v>
      </c>
      <c r="E1017" s="24" t="s">
        <v>837</v>
      </c>
      <c r="F1017" s="31"/>
      <c r="G1017" s="24"/>
      <c r="H1017" s="24"/>
      <c r="I1017" s="25"/>
      <c r="J1017" s="24"/>
      <c r="K1017" s="24"/>
      <c r="L1017" s="27"/>
      <c r="M1017" s="28"/>
      <c r="N1017" s="28"/>
      <c r="O1017" s="27"/>
      <c r="P1017" s="27"/>
      <c r="Q1017" s="33">
        <f t="shared" si="71"/>
        <v>60</v>
      </c>
      <c r="R1017" s="34">
        <f t="shared" si="72"/>
        <v>20</v>
      </c>
      <c r="S1017" s="23"/>
      <c r="T1017" s="27"/>
      <c r="U1017" s="29"/>
      <c r="V1017" s="29"/>
      <c r="W1017" s="27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  <c r="BM1017" s="29"/>
      <c r="BN1017" s="29"/>
      <c r="BO1017" s="29"/>
      <c r="BP1017" s="29"/>
      <c r="BQ1017" s="29">
        <v>60</v>
      </c>
      <c r="BR1017" s="29"/>
      <c r="BS1017" s="29"/>
      <c r="BT1017" s="29"/>
      <c r="BU1017" s="29"/>
      <c r="BV1017" s="29"/>
      <c r="BW1017" s="29"/>
      <c r="BX1017" s="29"/>
      <c r="BY1017" s="29"/>
      <c r="BZ1017" s="29"/>
      <c r="CA1017" s="29"/>
      <c r="CB1017" s="29"/>
      <c r="CC1017" s="29"/>
      <c r="CD1017" s="29"/>
      <c r="CE1017" s="29"/>
      <c r="CF1017" s="29"/>
      <c r="CG1017" s="29"/>
      <c r="CH1017" s="29"/>
      <c r="CI1017" s="29"/>
      <c r="CJ1017" s="29"/>
      <c r="CK1017" s="29"/>
      <c r="CL1017" s="29"/>
      <c r="CM1017" s="29"/>
      <c r="CN1017" s="29"/>
      <c r="CO1017" s="29"/>
      <c r="CP1017" s="29"/>
      <c r="CQ1017" s="29"/>
      <c r="CR1017" s="29"/>
      <c r="CS1017" s="29"/>
      <c r="CT1017" s="29"/>
      <c r="CU1017" s="29"/>
      <c r="CV1017" s="29"/>
      <c r="CW1017" s="29"/>
      <c r="CX1017" s="29"/>
      <c r="CY1017" s="29"/>
      <c r="CZ1017" s="29"/>
      <c r="DA1017" s="29"/>
      <c r="DB1017" s="29"/>
      <c r="DC1017" s="29"/>
      <c r="DD1017" s="29"/>
      <c r="DE1017" s="29"/>
      <c r="DF1017" s="29"/>
      <c r="DG1017" s="29"/>
      <c r="DH1017" s="29"/>
      <c r="DI1017" s="29"/>
      <c r="DJ1017" s="29"/>
      <c r="DK1017" s="29"/>
      <c r="DL1017" s="29"/>
      <c r="DM1017" s="29"/>
      <c r="DN1017" s="29"/>
      <c r="DO1017" s="29"/>
      <c r="DP1017" s="29"/>
      <c r="DQ1017" s="29"/>
      <c r="DR1017" s="29"/>
      <c r="DS1017" s="29"/>
      <c r="DT1017" s="29"/>
      <c r="DU1017" s="29"/>
      <c r="DV1017" s="29"/>
      <c r="DW1017" s="29"/>
      <c r="DX1017" s="29"/>
      <c r="DY1017" s="29"/>
      <c r="DZ1017" s="29"/>
      <c r="EA1017" s="29"/>
      <c r="EB1017" s="29"/>
      <c r="EC1017" s="29"/>
      <c r="ED1017" s="29"/>
      <c r="EE1017" s="29"/>
      <c r="EF1017" s="29"/>
      <c r="EG1017" s="29"/>
      <c r="EH1017" s="29"/>
      <c r="EI1017" s="29"/>
      <c r="EJ1017" s="29"/>
      <c r="EK1017" s="29"/>
      <c r="EL1017" s="29"/>
      <c r="EM1017" s="29"/>
      <c r="EN1017" s="29"/>
      <c r="EO1017" s="29"/>
      <c r="EP1017" s="29"/>
      <c r="EQ1017" s="29"/>
      <c r="ER1017" s="29"/>
      <c r="ES1017" s="29"/>
      <c r="ET1017" s="29"/>
      <c r="EU1017" s="29"/>
      <c r="EV1017" s="29"/>
      <c r="EW1017" s="29"/>
      <c r="EX1017" s="29"/>
      <c r="EY1017" s="29"/>
      <c r="EZ1017" s="29"/>
      <c r="FA1017" s="29"/>
      <c r="FB1017" s="29"/>
      <c r="FC1017" s="29"/>
      <c r="FD1017" s="29"/>
      <c r="FE1017" s="29"/>
      <c r="FF1017" s="29"/>
      <c r="FG1017" s="29"/>
      <c r="FH1017" s="29"/>
      <c r="FI1017" s="29"/>
      <c r="FJ1017" s="29"/>
      <c r="FK1017" s="29"/>
      <c r="FL1017" s="29"/>
      <c r="FM1017" s="29"/>
      <c r="FN1017" s="29"/>
      <c r="FO1017" s="29"/>
      <c r="FP1017" s="29"/>
      <c r="FQ1017" s="29"/>
      <c r="FR1017" s="29"/>
      <c r="FS1017" s="29"/>
      <c r="FT1017" s="29"/>
      <c r="FU1017" s="29"/>
      <c r="FV1017" s="29"/>
      <c r="FW1017" s="29"/>
      <c r="FX1017" s="29"/>
      <c r="FY1017" s="29"/>
      <c r="FZ1017" s="29"/>
      <c r="GA1017" s="29"/>
      <c r="GB1017" s="29"/>
      <c r="GC1017" s="29"/>
    </row>
    <row r="1018" spans="1:185" s="30" customFormat="1" ht="15.75" customHeight="1" x14ac:dyDescent="0.2">
      <c r="A1018" s="25" t="s">
        <v>1723</v>
      </c>
      <c r="B1018" s="41" t="s">
        <v>3334</v>
      </c>
      <c r="C1018" s="26" t="s">
        <v>105</v>
      </c>
      <c r="D1018" s="24" t="s">
        <v>1821</v>
      </c>
      <c r="E1018" s="24" t="s">
        <v>3308</v>
      </c>
      <c r="F1018" s="31"/>
      <c r="G1018" s="24" t="s">
        <v>483</v>
      </c>
      <c r="H1018" s="24" t="s">
        <v>247</v>
      </c>
      <c r="I1018" s="25">
        <v>1</v>
      </c>
      <c r="J1018" s="24" t="s">
        <v>1945</v>
      </c>
      <c r="K1018" s="24" t="s">
        <v>1946</v>
      </c>
      <c r="L1018" s="27">
        <v>999897324</v>
      </c>
      <c r="M1018" s="28" t="s">
        <v>112</v>
      </c>
      <c r="N1018" s="28"/>
      <c r="O1018" s="27"/>
      <c r="P1018" s="27"/>
      <c r="Q1018" s="33">
        <f t="shared" si="71"/>
        <v>60</v>
      </c>
      <c r="R1018" s="34">
        <f t="shared" si="72"/>
        <v>20</v>
      </c>
      <c r="S1018" s="23"/>
      <c r="T1018" s="27"/>
      <c r="U1018" s="29"/>
      <c r="V1018" s="29"/>
      <c r="W1018" s="27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  <c r="BL1018" s="29"/>
      <c r="BM1018" s="29"/>
      <c r="BN1018" s="29"/>
      <c r="BO1018" s="29"/>
      <c r="BP1018" s="29"/>
      <c r="BQ1018" s="29"/>
      <c r="BR1018" s="29"/>
      <c r="BS1018" s="29"/>
      <c r="BT1018" s="29"/>
      <c r="BU1018" s="29"/>
      <c r="BV1018" s="29"/>
      <c r="BW1018" s="29"/>
      <c r="BX1018" s="29"/>
      <c r="BY1018" s="29"/>
      <c r="BZ1018" s="29"/>
      <c r="CA1018" s="29"/>
      <c r="CB1018" s="29"/>
      <c r="CC1018" s="29"/>
      <c r="CD1018" s="29"/>
      <c r="CE1018" s="29"/>
      <c r="CF1018" s="29"/>
      <c r="CG1018" s="29"/>
      <c r="CH1018" s="29"/>
      <c r="CI1018" s="29"/>
      <c r="CJ1018" s="29"/>
      <c r="CK1018" s="29"/>
      <c r="CL1018" s="29"/>
      <c r="CM1018" s="29"/>
      <c r="CN1018" s="29"/>
      <c r="CO1018" s="29">
        <v>60</v>
      </c>
      <c r="CP1018" s="29"/>
      <c r="CQ1018" s="29"/>
      <c r="CR1018" s="29"/>
      <c r="CS1018" s="29"/>
      <c r="CT1018" s="29"/>
      <c r="CU1018" s="29"/>
      <c r="CV1018" s="29"/>
      <c r="CW1018" s="29"/>
      <c r="CX1018" s="29"/>
      <c r="CY1018" s="29"/>
      <c r="CZ1018" s="29"/>
      <c r="DA1018" s="29"/>
      <c r="DB1018" s="29"/>
      <c r="DC1018" s="29"/>
      <c r="DD1018" s="29"/>
      <c r="DE1018" s="29"/>
      <c r="DF1018" s="29"/>
      <c r="DG1018" s="29"/>
      <c r="DH1018" s="29"/>
      <c r="DI1018" s="29"/>
      <c r="DJ1018" s="29"/>
      <c r="DK1018" s="29"/>
      <c r="DL1018" s="29"/>
      <c r="DM1018" s="29"/>
      <c r="DN1018" s="29"/>
      <c r="DO1018" s="29"/>
      <c r="DP1018" s="29"/>
      <c r="DQ1018" s="29"/>
      <c r="DR1018" s="29"/>
      <c r="DS1018" s="29"/>
      <c r="DT1018" s="29"/>
      <c r="DU1018" s="29"/>
      <c r="DV1018" s="29"/>
      <c r="DW1018" s="29"/>
      <c r="DX1018" s="29"/>
      <c r="DY1018" s="29"/>
      <c r="DZ1018" s="29"/>
      <c r="EA1018" s="29"/>
      <c r="EB1018" s="29"/>
      <c r="EC1018" s="29"/>
      <c r="ED1018" s="29"/>
      <c r="EE1018" s="29"/>
      <c r="EF1018" s="29"/>
      <c r="EG1018" s="29"/>
      <c r="EH1018" s="29"/>
      <c r="EI1018" s="29"/>
      <c r="EJ1018" s="29"/>
      <c r="EK1018" s="29"/>
      <c r="EL1018" s="29"/>
      <c r="EM1018" s="29"/>
      <c r="EN1018" s="29"/>
      <c r="EO1018" s="29"/>
      <c r="EP1018" s="29"/>
      <c r="EQ1018" s="29"/>
      <c r="ER1018" s="29"/>
      <c r="ES1018" s="29"/>
      <c r="ET1018" s="29"/>
      <c r="EU1018" s="29"/>
      <c r="EV1018" s="29"/>
      <c r="EW1018" s="29"/>
      <c r="EX1018" s="29"/>
      <c r="EY1018" s="29"/>
      <c r="EZ1018" s="29"/>
      <c r="FA1018" s="29"/>
      <c r="FB1018" s="29"/>
      <c r="FC1018" s="29"/>
      <c r="FD1018" s="29"/>
      <c r="FE1018" s="29"/>
      <c r="FF1018" s="29"/>
      <c r="FG1018" s="29"/>
      <c r="FH1018" s="29"/>
      <c r="FI1018" s="29"/>
      <c r="FJ1018" s="29"/>
      <c r="FK1018" s="29"/>
      <c r="FL1018" s="29"/>
      <c r="FM1018" s="29"/>
      <c r="FN1018" s="29"/>
      <c r="FO1018" s="29"/>
      <c r="FP1018" s="29"/>
      <c r="FQ1018" s="29"/>
      <c r="FR1018" s="29"/>
      <c r="FS1018" s="29"/>
      <c r="FT1018" s="29"/>
      <c r="FU1018" s="29"/>
      <c r="FV1018" s="29"/>
      <c r="FW1018" s="29"/>
      <c r="FX1018" s="29"/>
      <c r="FY1018" s="29"/>
      <c r="FZ1018" s="29"/>
      <c r="GA1018" s="29"/>
      <c r="GB1018" s="29"/>
      <c r="GC1018" s="29"/>
    </row>
    <row r="1019" spans="1:185" s="30" customFormat="1" ht="15.75" customHeight="1" x14ac:dyDescent="0.2">
      <c r="A1019" s="25" t="s">
        <v>1723</v>
      </c>
      <c r="B1019" s="41" t="s">
        <v>3334</v>
      </c>
      <c r="C1019" s="26" t="s">
        <v>105</v>
      </c>
      <c r="D1019" s="24" t="s">
        <v>1759</v>
      </c>
      <c r="E1019" s="24" t="s">
        <v>3384</v>
      </c>
      <c r="F1019" s="31"/>
      <c r="G1019" s="24" t="s">
        <v>3209</v>
      </c>
      <c r="H1019" s="24" t="s">
        <v>322</v>
      </c>
      <c r="I1019" s="25">
        <v>5</v>
      </c>
      <c r="J1019" s="24" t="s">
        <v>3385</v>
      </c>
      <c r="K1019" s="24" t="s">
        <v>3386</v>
      </c>
      <c r="L1019" s="27">
        <v>999829258</v>
      </c>
      <c r="M1019" s="28" t="s">
        <v>112</v>
      </c>
      <c r="N1019" s="28"/>
      <c r="O1019" s="27"/>
      <c r="P1019" s="27"/>
      <c r="Q1019" s="33">
        <f t="shared" si="71"/>
        <v>57.4</v>
      </c>
      <c r="R1019" s="34">
        <f t="shared" si="72"/>
        <v>25</v>
      </c>
      <c r="S1019" s="23"/>
      <c r="T1019" s="27"/>
      <c r="U1019" s="29"/>
      <c r="V1019" s="29">
        <v>10</v>
      </c>
      <c r="W1019" s="27"/>
      <c r="X1019" s="29"/>
      <c r="Y1019" s="29"/>
      <c r="Z1019" s="29"/>
      <c r="AA1019" s="29"/>
      <c r="AB1019" s="29">
        <v>15</v>
      </c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>
        <v>32.4</v>
      </c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  <c r="BL1019" s="29"/>
      <c r="BM1019" s="29"/>
      <c r="BN1019" s="29"/>
      <c r="BO1019" s="29"/>
      <c r="BP1019" s="29"/>
      <c r="BQ1019" s="29"/>
      <c r="BR1019" s="29"/>
      <c r="BS1019" s="29"/>
      <c r="BT1019" s="29"/>
      <c r="BU1019" s="29"/>
      <c r="BV1019" s="29"/>
      <c r="BW1019" s="29"/>
      <c r="BX1019" s="29"/>
      <c r="BY1019" s="29"/>
      <c r="BZ1019" s="29"/>
      <c r="CA1019" s="29"/>
      <c r="CB1019" s="29"/>
      <c r="CC1019" s="29"/>
      <c r="CD1019" s="29"/>
      <c r="CE1019" s="29"/>
      <c r="CF1019" s="29"/>
      <c r="CG1019" s="29"/>
      <c r="CH1019" s="29"/>
      <c r="CI1019" s="29"/>
      <c r="CJ1019" s="29"/>
      <c r="CK1019" s="29"/>
      <c r="CL1019" s="29"/>
      <c r="CM1019" s="29"/>
      <c r="CN1019" s="29"/>
      <c r="CO1019" s="29"/>
      <c r="CP1019" s="29"/>
      <c r="CQ1019" s="29"/>
      <c r="CR1019" s="29"/>
      <c r="CS1019" s="29"/>
      <c r="CT1019" s="29"/>
      <c r="CU1019" s="29"/>
      <c r="CV1019" s="29"/>
      <c r="CW1019" s="29"/>
      <c r="CX1019" s="29"/>
      <c r="CY1019" s="29"/>
      <c r="CZ1019" s="29"/>
      <c r="DA1019" s="29"/>
      <c r="DB1019" s="29"/>
      <c r="DC1019" s="29"/>
      <c r="DD1019" s="29"/>
      <c r="DE1019" s="29"/>
      <c r="DF1019" s="29"/>
      <c r="DG1019" s="29"/>
      <c r="DH1019" s="29"/>
      <c r="DI1019" s="29"/>
      <c r="DJ1019" s="29"/>
      <c r="DK1019" s="29"/>
      <c r="DL1019" s="29"/>
      <c r="DM1019" s="29"/>
      <c r="DN1019" s="29"/>
      <c r="DO1019" s="29"/>
      <c r="DP1019" s="29"/>
      <c r="DQ1019" s="29"/>
      <c r="DR1019" s="29"/>
      <c r="DS1019" s="29"/>
      <c r="DT1019" s="29"/>
      <c r="DU1019" s="29"/>
      <c r="DV1019" s="29"/>
      <c r="DW1019" s="29"/>
      <c r="DX1019" s="29"/>
      <c r="DY1019" s="29"/>
      <c r="DZ1019" s="29"/>
      <c r="EA1019" s="29"/>
      <c r="EB1019" s="29"/>
      <c r="EC1019" s="29"/>
      <c r="ED1019" s="29"/>
      <c r="EE1019" s="29"/>
      <c r="EF1019" s="29"/>
      <c r="EG1019" s="29"/>
      <c r="EH1019" s="29"/>
      <c r="EI1019" s="29"/>
      <c r="EJ1019" s="29"/>
      <c r="EK1019" s="29"/>
      <c r="EL1019" s="29"/>
      <c r="EM1019" s="29"/>
      <c r="EN1019" s="29"/>
      <c r="EO1019" s="29"/>
      <c r="EP1019" s="29"/>
      <c r="EQ1019" s="29"/>
      <c r="ER1019" s="29"/>
      <c r="ES1019" s="29"/>
      <c r="ET1019" s="29"/>
      <c r="EU1019" s="29"/>
      <c r="EV1019" s="29"/>
      <c r="EW1019" s="29"/>
      <c r="EX1019" s="29"/>
      <c r="EY1019" s="29"/>
      <c r="EZ1019" s="29"/>
      <c r="FA1019" s="29"/>
      <c r="FB1019" s="29"/>
      <c r="FC1019" s="29"/>
      <c r="FD1019" s="29"/>
      <c r="FE1019" s="29"/>
      <c r="FF1019" s="29"/>
      <c r="FG1019" s="29"/>
      <c r="FH1019" s="29"/>
      <c r="FI1019" s="29"/>
      <c r="FJ1019" s="29"/>
      <c r="FK1019" s="29"/>
      <c r="FL1019" s="29"/>
      <c r="FM1019" s="29"/>
      <c r="FN1019" s="29"/>
      <c r="FO1019" s="29"/>
      <c r="FP1019" s="29"/>
      <c r="FQ1019" s="29"/>
      <c r="FR1019" s="29"/>
      <c r="FS1019" s="29"/>
      <c r="FT1019" s="29"/>
      <c r="FU1019" s="29"/>
      <c r="FV1019" s="29"/>
      <c r="FW1019" s="29"/>
      <c r="FX1019" s="29"/>
      <c r="FY1019" s="29"/>
      <c r="FZ1019" s="29"/>
      <c r="GA1019" s="29"/>
      <c r="GB1019" s="29"/>
      <c r="GC1019" s="29"/>
    </row>
    <row r="1020" spans="1:185" s="30" customFormat="1" ht="15.75" customHeight="1" x14ac:dyDescent="0.2">
      <c r="A1020" s="25" t="s">
        <v>1723</v>
      </c>
      <c r="B1020" s="41" t="s">
        <v>3334</v>
      </c>
      <c r="C1020" s="26" t="s">
        <v>105</v>
      </c>
      <c r="D1020" s="24" t="s">
        <v>2431</v>
      </c>
      <c r="E1020" s="24" t="s">
        <v>1052</v>
      </c>
      <c r="F1020" s="31"/>
      <c r="G1020" s="24" t="s">
        <v>2911</v>
      </c>
      <c r="H1020" s="24" t="s">
        <v>280</v>
      </c>
      <c r="I1020" s="25">
        <v>6</v>
      </c>
      <c r="J1020" s="24" t="s">
        <v>959</v>
      </c>
      <c r="K1020" s="24" t="s">
        <v>960</v>
      </c>
      <c r="L1020" s="27">
        <v>999879780</v>
      </c>
      <c r="M1020" s="28" t="s">
        <v>112</v>
      </c>
      <c r="N1020" s="28"/>
      <c r="O1020" s="27"/>
      <c r="P1020" s="27"/>
      <c r="Q1020" s="33">
        <f t="shared" si="71"/>
        <v>56.849999999999994</v>
      </c>
      <c r="R1020" s="34">
        <f t="shared" si="72"/>
        <v>26</v>
      </c>
      <c r="S1020" s="23"/>
      <c r="T1020" s="27"/>
      <c r="U1020" s="29"/>
      <c r="V1020" s="29"/>
      <c r="W1020" s="27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>
        <v>45.3</v>
      </c>
      <c r="BL1020" s="29"/>
      <c r="BM1020" s="29"/>
      <c r="BN1020" s="29"/>
      <c r="BO1020" s="29"/>
      <c r="BP1020" s="29">
        <v>11.55</v>
      </c>
      <c r="BQ1020" s="29"/>
      <c r="BR1020" s="29"/>
      <c r="BS1020" s="29"/>
      <c r="BT1020" s="29"/>
      <c r="BU1020" s="29"/>
      <c r="BV1020" s="29"/>
      <c r="BW1020" s="29"/>
      <c r="BX1020" s="29"/>
      <c r="BY1020" s="29"/>
      <c r="BZ1020" s="29"/>
      <c r="CA1020" s="29"/>
      <c r="CB1020" s="29"/>
      <c r="CC1020" s="29"/>
      <c r="CD1020" s="29"/>
      <c r="CE1020" s="29"/>
      <c r="CF1020" s="29"/>
      <c r="CG1020" s="29"/>
      <c r="CH1020" s="29"/>
      <c r="CI1020" s="29"/>
      <c r="CJ1020" s="29"/>
      <c r="CK1020" s="29"/>
      <c r="CL1020" s="29"/>
      <c r="CM1020" s="29"/>
      <c r="CN1020" s="29"/>
      <c r="CO1020" s="29"/>
      <c r="CP1020" s="29"/>
      <c r="CQ1020" s="29"/>
      <c r="CR1020" s="29"/>
      <c r="CS1020" s="29"/>
      <c r="CT1020" s="29"/>
      <c r="CU1020" s="29"/>
      <c r="CV1020" s="29"/>
      <c r="CW1020" s="29"/>
      <c r="CX1020" s="29"/>
      <c r="CY1020" s="29"/>
      <c r="CZ1020" s="29"/>
      <c r="DA1020" s="29"/>
      <c r="DB1020" s="29"/>
      <c r="DC1020" s="29"/>
      <c r="DD1020" s="29"/>
      <c r="DE1020" s="29"/>
      <c r="DF1020" s="29"/>
      <c r="DG1020" s="29"/>
      <c r="DH1020" s="29"/>
      <c r="DI1020" s="29"/>
      <c r="DJ1020" s="29"/>
      <c r="DK1020" s="29"/>
      <c r="DL1020" s="29"/>
      <c r="DM1020" s="29"/>
      <c r="DN1020" s="29"/>
      <c r="DO1020" s="29"/>
      <c r="DP1020" s="29"/>
      <c r="DQ1020" s="29"/>
      <c r="DR1020" s="29"/>
      <c r="DS1020" s="29"/>
      <c r="DT1020" s="29"/>
      <c r="DU1020" s="29"/>
      <c r="DV1020" s="29"/>
      <c r="DW1020" s="29"/>
      <c r="DX1020" s="29"/>
      <c r="DY1020" s="29"/>
      <c r="DZ1020" s="29"/>
      <c r="EA1020" s="29"/>
      <c r="EB1020" s="29"/>
      <c r="EC1020" s="29"/>
      <c r="ED1020" s="29"/>
      <c r="EE1020" s="29"/>
      <c r="EF1020" s="29"/>
      <c r="EG1020" s="29"/>
      <c r="EH1020" s="29"/>
      <c r="EI1020" s="29"/>
      <c r="EJ1020" s="29"/>
      <c r="EK1020" s="29"/>
      <c r="EL1020" s="29"/>
      <c r="EM1020" s="29"/>
      <c r="EN1020" s="29"/>
      <c r="EO1020" s="29"/>
      <c r="EP1020" s="29"/>
      <c r="EQ1020" s="29"/>
      <c r="ER1020" s="29"/>
      <c r="ES1020" s="29"/>
      <c r="ET1020" s="29"/>
      <c r="EU1020" s="29"/>
      <c r="EV1020" s="29"/>
      <c r="EW1020" s="29"/>
      <c r="EX1020" s="29"/>
      <c r="EY1020" s="29"/>
      <c r="EZ1020" s="29"/>
      <c r="FA1020" s="29"/>
      <c r="FB1020" s="29"/>
      <c r="FC1020" s="29"/>
      <c r="FD1020" s="29"/>
      <c r="FE1020" s="29"/>
      <c r="FF1020" s="29"/>
      <c r="FG1020" s="29"/>
      <c r="FH1020" s="29"/>
      <c r="FI1020" s="29"/>
      <c r="FJ1020" s="29"/>
      <c r="FK1020" s="29"/>
      <c r="FL1020" s="29"/>
      <c r="FM1020" s="29"/>
      <c r="FN1020" s="29"/>
      <c r="FO1020" s="29"/>
      <c r="FP1020" s="29"/>
      <c r="FQ1020" s="29"/>
      <c r="FR1020" s="29"/>
      <c r="FS1020" s="29"/>
      <c r="FT1020" s="29"/>
      <c r="FU1020" s="29"/>
      <c r="FV1020" s="29"/>
      <c r="FW1020" s="29"/>
      <c r="FX1020" s="29"/>
      <c r="FY1020" s="29"/>
      <c r="FZ1020" s="29"/>
      <c r="GA1020" s="29"/>
      <c r="GB1020" s="29"/>
      <c r="GC1020" s="29"/>
    </row>
    <row r="1021" spans="1:185" s="30" customFormat="1" ht="15.75" customHeight="1" x14ac:dyDescent="0.2">
      <c r="A1021" s="25" t="s">
        <v>1723</v>
      </c>
      <c r="B1021" s="41" t="s">
        <v>3334</v>
      </c>
      <c r="C1021" s="26" t="s">
        <v>105</v>
      </c>
      <c r="D1021" s="24" t="s">
        <v>2396</v>
      </c>
      <c r="E1021" s="24" t="s">
        <v>3671</v>
      </c>
      <c r="F1021" s="31"/>
      <c r="G1021" s="24"/>
      <c r="H1021" s="24"/>
      <c r="I1021" s="25"/>
      <c r="J1021" s="24"/>
      <c r="K1021" s="24"/>
      <c r="L1021" s="27"/>
      <c r="M1021" s="28"/>
      <c r="N1021" s="28"/>
      <c r="O1021" s="27"/>
      <c r="P1021" s="27"/>
      <c r="Q1021" s="33">
        <f t="shared" si="71"/>
        <v>56.56</v>
      </c>
      <c r="R1021" s="34">
        <f t="shared" si="72"/>
        <v>27</v>
      </c>
      <c r="S1021" s="23"/>
      <c r="T1021" s="27"/>
      <c r="U1021" s="29"/>
      <c r="V1021" s="29"/>
      <c r="W1021" s="27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  <c r="BL1021" s="29"/>
      <c r="BM1021" s="29"/>
      <c r="BN1021" s="29"/>
      <c r="BO1021" s="29"/>
      <c r="BP1021" s="29"/>
      <c r="BQ1021" s="29"/>
      <c r="BR1021" s="29"/>
      <c r="BS1021" s="29"/>
      <c r="BT1021" s="29"/>
      <c r="BU1021" s="29"/>
      <c r="BV1021" s="29"/>
      <c r="BW1021" s="29"/>
      <c r="BX1021" s="29"/>
      <c r="BY1021" s="29"/>
      <c r="BZ1021" s="29"/>
      <c r="CA1021" s="29"/>
      <c r="CB1021" s="29"/>
      <c r="CC1021" s="29"/>
      <c r="CD1021" s="29"/>
      <c r="CE1021" s="29"/>
      <c r="CF1021" s="29"/>
      <c r="CG1021" s="29"/>
      <c r="CH1021" s="29"/>
      <c r="CI1021" s="29"/>
      <c r="CJ1021" s="29"/>
      <c r="CK1021" s="29"/>
      <c r="CL1021" s="29"/>
      <c r="CM1021" s="29"/>
      <c r="CN1021" s="29"/>
      <c r="CO1021" s="29"/>
      <c r="CP1021" s="29"/>
      <c r="CQ1021" s="29"/>
      <c r="CR1021" s="29"/>
      <c r="CS1021" s="29"/>
      <c r="CT1021" s="29"/>
      <c r="CU1021" s="29"/>
      <c r="CV1021" s="29"/>
      <c r="CW1021" s="29"/>
      <c r="CX1021" s="29"/>
      <c r="CY1021" s="29"/>
      <c r="CZ1021" s="29"/>
      <c r="DA1021" s="29"/>
      <c r="DB1021" s="29">
        <v>56.56</v>
      </c>
      <c r="DC1021" s="29"/>
      <c r="DD1021" s="29"/>
      <c r="DE1021" s="29"/>
      <c r="DF1021" s="29"/>
      <c r="DG1021" s="29"/>
      <c r="DH1021" s="29"/>
      <c r="DI1021" s="29"/>
      <c r="DJ1021" s="29"/>
      <c r="DK1021" s="29"/>
      <c r="DL1021" s="29"/>
      <c r="DM1021" s="29"/>
      <c r="DN1021" s="29"/>
      <c r="DO1021" s="29"/>
      <c r="DP1021" s="29"/>
      <c r="DQ1021" s="29"/>
      <c r="DR1021" s="29"/>
      <c r="DS1021" s="29"/>
      <c r="DT1021" s="29"/>
      <c r="DU1021" s="29"/>
      <c r="DV1021" s="29"/>
      <c r="DW1021" s="29"/>
      <c r="DX1021" s="29"/>
      <c r="DY1021" s="29"/>
      <c r="DZ1021" s="29"/>
      <c r="EA1021" s="29"/>
      <c r="EB1021" s="29"/>
      <c r="EC1021" s="29"/>
      <c r="ED1021" s="29"/>
      <c r="EE1021" s="29"/>
      <c r="EF1021" s="29"/>
      <c r="EG1021" s="29"/>
      <c r="EH1021" s="29"/>
      <c r="EI1021" s="29"/>
      <c r="EJ1021" s="29"/>
      <c r="EK1021" s="29"/>
      <c r="EL1021" s="29"/>
      <c r="EM1021" s="29"/>
      <c r="EN1021" s="29"/>
      <c r="EO1021" s="29"/>
      <c r="EP1021" s="29"/>
      <c r="EQ1021" s="29"/>
      <c r="ER1021" s="29"/>
      <c r="ES1021" s="29"/>
      <c r="ET1021" s="29"/>
      <c r="EU1021" s="29"/>
      <c r="EV1021" s="29"/>
      <c r="EW1021" s="29"/>
      <c r="EX1021" s="29"/>
      <c r="EY1021" s="29"/>
      <c r="EZ1021" s="29"/>
      <c r="FA1021" s="29"/>
      <c r="FB1021" s="29"/>
      <c r="FC1021" s="29"/>
      <c r="FD1021" s="29"/>
      <c r="FE1021" s="29"/>
      <c r="FF1021" s="29"/>
      <c r="FG1021" s="29"/>
      <c r="FH1021" s="29"/>
      <c r="FI1021" s="29"/>
      <c r="FJ1021" s="29"/>
      <c r="FK1021" s="29"/>
      <c r="FL1021" s="29"/>
      <c r="FM1021" s="29"/>
      <c r="FN1021" s="29"/>
      <c r="FO1021" s="29"/>
      <c r="FP1021" s="29"/>
      <c r="FQ1021" s="29"/>
      <c r="FR1021" s="29"/>
      <c r="FS1021" s="29"/>
      <c r="FT1021" s="29"/>
      <c r="FU1021" s="29"/>
      <c r="FV1021" s="29"/>
      <c r="FW1021" s="29"/>
      <c r="FX1021" s="29"/>
      <c r="FY1021" s="29"/>
      <c r="FZ1021" s="29"/>
      <c r="GA1021" s="29"/>
      <c r="GB1021" s="29"/>
      <c r="GC1021" s="29"/>
    </row>
    <row r="1022" spans="1:185" s="30" customFormat="1" ht="15.75" customHeight="1" x14ac:dyDescent="0.2">
      <c r="A1022" s="49" t="s">
        <v>1723</v>
      </c>
      <c r="B1022" s="41" t="s">
        <v>3334</v>
      </c>
      <c r="C1022" s="50" t="s">
        <v>105</v>
      </c>
      <c r="D1022" s="24" t="s">
        <v>2823</v>
      </c>
      <c r="E1022" s="24" t="s">
        <v>3360</v>
      </c>
      <c r="F1022" s="31"/>
      <c r="G1022" s="24"/>
      <c r="H1022" s="24"/>
      <c r="I1022" s="25"/>
      <c r="J1022" s="24"/>
      <c r="K1022" s="24"/>
      <c r="L1022" s="27"/>
      <c r="M1022" s="28"/>
      <c r="N1022" s="28"/>
      <c r="O1022" s="27"/>
      <c r="P1022" s="27"/>
      <c r="Q1022" s="33">
        <f t="shared" si="71"/>
        <v>47.7</v>
      </c>
      <c r="R1022" s="34">
        <f t="shared" si="72"/>
        <v>28</v>
      </c>
      <c r="S1022" s="23"/>
      <c r="T1022" s="27"/>
      <c r="U1022" s="29"/>
      <c r="V1022" s="29"/>
      <c r="W1022" s="27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  <c r="BL1022" s="29"/>
      <c r="BM1022" s="29"/>
      <c r="BN1022" s="29"/>
      <c r="BO1022" s="29"/>
      <c r="BP1022" s="29"/>
      <c r="BQ1022" s="29"/>
      <c r="BR1022" s="29"/>
      <c r="BS1022" s="29"/>
      <c r="BT1022" s="29"/>
      <c r="BU1022" s="29"/>
      <c r="BV1022" s="29"/>
      <c r="BW1022" s="29">
        <v>47.7</v>
      </c>
      <c r="BX1022" s="29"/>
      <c r="BY1022" s="29"/>
      <c r="BZ1022" s="29"/>
      <c r="CA1022" s="29"/>
      <c r="CB1022" s="29"/>
      <c r="CC1022" s="29"/>
      <c r="CD1022" s="29"/>
      <c r="CE1022" s="29"/>
      <c r="CF1022" s="29"/>
      <c r="CG1022" s="29"/>
      <c r="CH1022" s="29"/>
      <c r="CI1022" s="29"/>
      <c r="CJ1022" s="29"/>
      <c r="CK1022" s="29"/>
      <c r="CL1022" s="29"/>
      <c r="CM1022" s="29"/>
      <c r="CN1022" s="29"/>
      <c r="CO1022" s="29"/>
      <c r="CP1022" s="29"/>
      <c r="CQ1022" s="29"/>
      <c r="CR1022" s="29"/>
      <c r="CS1022" s="29"/>
      <c r="CT1022" s="29"/>
      <c r="CU1022" s="29"/>
      <c r="CV1022" s="29"/>
      <c r="CW1022" s="29"/>
      <c r="CX1022" s="29"/>
      <c r="CY1022" s="29"/>
      <c r="CZ1022" s="29"/>
      <c r="DA1022" s="29"/>
      <c r="DB1022" s="29"/>
      <c r="DC1022" s="29"/>
      <c r="DD1022" s="29"/>
      <c r="DE1022" s="29"/>
      <c r="DF1022" s="29"/>
      <c r="DG1022" s="29"/>
      <c r="DH1022" s="29"/>
      <c r="DI1022" s="29"/>
      <c r="DJ1022" s="29"/>
      <c r="DK1022" s="29"/>
      <c r="DL1022" s="29"/>
      <c r="DM1022" s="29"/>
      <c r="DN1022" s="29"/>
      <c r="DO1022" s="29"/>
      <c r="DP1022" s="29"/>
      <c r="DQ1022" s="29"/>
      <c r="DR1022" s="29"/>
      <c r="DS1022" s="29"/>
      <c r="DT1022" s="29"/>
      <c r="DU1022" s="29"/>
      <c r="DV1022" s="29"/>
      <c r="DW1022" s="29"/>
      <c r="DX1022" s="29"/>
      <c r="DY1022" s="29"/>
      <c r="DZ1022" s="29"/>
      <c r="EA1022" s="29"/>
      <c r="EB1022" s="29"/>
      <c r="EC1022" s="29"/>
      <c r="ED1022" s="29"/>
      <c r="EE1022" s="29"/>
      <c r="EF1022" s="29"/>
      <c r="EG1022" s="29"/>
      <c r="EH1022" s="29"/>
      <c r="EI1022" s="29"/>
      <c r="EJ1022" s="29"/>
      <c r="EK1022" s="29"/>
      <c r="EL1022" s="29"/>
      <c r="EM1022" s="29"/>
      <c r="EN1022" s="29"/>
      <c r="EO1022" s="29"/>
      <c r="EP1022" s="29"/>
      <c r="EQ1022" s="29"/>
      <c r="ER1022" s="29"/>
      <c r="ES1022" s="29"/>
      <c r="ET1022" s="29"/>
      <c r="EU1022" s="29"/>
      <c r="EV1022" s="29"/>
      <c r="EW1022" s="29"/>
      <c r="EX1022" s="29"/>
      <c r="EY1022" s="29"/>
      <c r="EZ1022" s="29"/>
      <c r="FA1022" s="29"/>
      <c r="FB1022" s="29"/>
      <c r="FC1022" s="29"/>
      <c r="FD1022" s="29"/>
      <c r="FE1022" s="29"/>
      <c r="FF1022" s="29"/>
      <c r="FG1022" s="29"/>
      <c r="FH1022" s="29"/>
      <c r="FI1022" s="29"/>
      <c r="FJ1022" s="29"/>
      <c r="FK1022" s="29"/>
      <c r="FL1022" s="29"/>
      <c r="FM1022" s="29"/>
      <c r="FN1022" s="29"/>
      <c r="FO1022" s="29"/>
      <c r="FP1022" s="29"/>
      <c r="FQ1022" s="29"/>
      <c r="FR1022" s="29"/>
      <c r="FS1022" s="29"/>
      <c r="FT1022" s="29"/>
      <c r="FU1022" s="29"/>
      <c r="FV1022" s="29"/>
      <c r="FW1022" s="29"/>
      <c r="FX1022" s="29"/>
      <c r="FY1022" s="29"/>
      <c r="FZ1022" s="29"/>
      <c r="GA1022" s="29"/>
      <c r="GB1022" s="29"/>
      <c r="GC1022" s="29"/>
    </row>
    <row r="1023" spans="1:185" s="30" customFormat="1" ht="15.75" customHeight="1" x14ac:dyDescent="0.2">
      <c r="A1023" s="25" t="s">
        <v>1723</v>
      </c>
      <c r="B1023" s="41" t="s">
        <v>3334</v>
      </c>
      <c r="C1023" s="26" t="s">
        <v>105</v>
      </c>
      <c r="D1023" s="24" t="s">
        <v>3361</v>
      </c>
      <c r="E1023" s="57" t="s">
        <v>1413</v>
      </c>
      <c r="F1023" s="31"/>
      <c r="G1023" s="24"/>
      <c r="H1023" s="24"/>
      <c r="I1023" s="25"/>
      <c r="J1023" s="24"/>
      <c r="K1023" s="24"/>
      <c r="L1023" s="27"/>
      <c r="M1023" s="28"/>
      <c r="N1023" s="28"/>
      <c r="O1023" s="27"/>
      <c r="P1023" s="27"/>
      <c r="Q1023" s="33">
        <f t="shared" si="71"/>
        <v>47.7</v>
      </c>
      <c r="R1023" s="34">
        <f t="shared" si="72"/>
        <v>28</v>
      </c>
      <c r="S1023" s="23"/>
      <c r="T1023" s="27"/>
      <c r="U1023" s="29"/>
      <c r="V1023" s="29"/>
      <c r="W1023" s="27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  <c r="BL1023" s="29"/>
      <c r="BM1023" s="29"/>
      <c r="BN1023" s="29"/>
      <c r="BO1023" s="29">
        <v>47.7</v>
      </c>
      <c r="BP1023" s="29"/>
      <c r="BQ1023" s="29"/>
      <c r="BR1023" s="29"/>
      <c r="BS1023" s="29"/>
      <c r="BT1023" s="29"/>
      <c r="BU1023" s="29"/>
      <c r="BV1023" s="29"/>
      <c r="BW1023" s="29"/>
      <c r="BX1023" s="29"/>
      <c r="BY1023" s="29"/>
      <c r="BZ1023" s="29"/>
      <c r="CA1023" s="29"/>
      <c r="CB1023" s="29"/>
      <c r="CC1023" s="29"/>
      <c r="CD1023" s="29"/>
      <c r="CE1023" s="29"/>
      <c r="CF1023" s="29"/>
      <c r="CG1023" s="29"/>
      <c r="CH1023" s="29"/>
      <c r="CI1023" s="29"/>
      <c r="CJ1023" s="29"/>
      <c r="CK1023" s="29"/>
      <c r="CL1023" s="29"/>
      <c r="CM1023" s="29"/>
      <c r="CN1023" s="29"/>
      <c r="CO1023" s="29"/>
      <c r="CP1023" s="29"/>
      <c r="CQ1023" s="29"/>
      <c r="CR1023" s="29"/>
      <c r="CS1023" s="29"/>
      <c r="CT1023" s="29"/>
      <c r="CU1023" s="29"/>
      <c r="CV1023" s="29"/>
      <c r="CW1023" s="29"/>
      <c r="CX1023" s="29"/>
      <c r="CY1023" s="29"/>
      <c r="CZ1023" s="29"/>
      <c r="DA1023" s="29"/>
      <c r="DB1023" s="29"/>
      <c r="DC1023" s="29"/>
      <c r="DD1023" s="29"/>
      <c r="DE1023" s="29"/>
      <c r="DF1023" s="29"/>
      <c r="DG1023" s="29"/>
      <c r="DH1023" s="29"/>
      <c r="DI1023" s="29"/>
      <c r="DJ1023" s="29"/>
      <c r="DK1023" s="29"/>
      <c r="DL1023" s="29"/>
      <c r="DM1023" s="29"/>
      <c r="DN1023" s="29"/>
      <c r="DO1023" s="29"/>
      <c r="DP1023" s="29"/>
      <c r="DQ1023" s="29"/>
      <c r="DR1023" s="29"/>
      <c r="DS1023" s="29"/>
      <c r="DT1023" s="29"/>
      <c r="DU1023" s="29"/>
      <c r="DV1023" s="29"/>
      <c r="DW1023" s="29"/>
      <c r="DX1023" s="29"/>
      <c r="DY1023" s="29"/>
      <c r="DZ1023" s="29"/>
      <c r="EA1023" s="29"/>
      <c r="EB1023" s="29"/>
      <c r="EC1023" s="29"/>
      <c r="ED1023" s="29"/>
      <c r="EE1023" s="29"/>
      <c r="EF1023" s="29"/>
      <c r="EG1023" s="29"/>
      <c r="EH1023" s="29"/>
      <c r="EI1023" s="29"/>
      <c r="EJ1023" s="29"/>
      <c r="EK1023" s="29"/>
      <c r="EL1023" s="29"/>
      <c r="EM1023" s="29"/>
      <c r="EN1023" s="29"/>
      <c r="EO1023" s="29"/>
      <c r="EP1023" s="29"/>
      <c r="EQ1023" s="29"/>
      <c r="ER1023" s="29"/>
      <c r="ES1023" s="29"/>
      <c r="ET1023" s="29"/>
      <c r="EU1023" s="29"/>
      <c r="EV1023" s="29"/>
      <c r="EW1023" s="29"/>
      <c r="EX1023" s="29"/>
      <c r="EY1023" s="29"/>
      <c r="EZ1023" s="29"/>
      <c r="FA1023" s="29"/>
      <c r="FB1023" s="29"/>
      <c r="FC1023" s="29"/>
      <c r="FD1023" s="29"/>
      <c r="FE1023" s="29"/>
      <c r="FF1023" s="29"/>
      <c r="FG1023" s="29"/>
      <c r="FH1023" s="29"/>
      <c r="FI1023" s="29"/>
      <c r="FJ1023" s="29"/>
      <c r="FK1023" s="29"/>
      <c r="FL1023" s="29"/>
      <c r="FM1023" s="29"/>
      <c r="FN1023" s="29"/>
      <c r="FO1023" s="29"/>
      <c r="FP1023" s="29"/>
      <c r="FQ1023" s="29"/>
      <c r="FR1023" s="29"/>
      <c r="FS1023" s="29"/>
      <c r="FT1023" s="29"/>
      <c r="FU1023" s="29"/>
      <c r="FV1023" s="29"/>
      <c r="FW1023" s="29"/>
      <c r="FX1023" s="29"/>
      <c r="FY1023" s="29"/>
      <c r="FZ1023" s="29"/>
      <c r="GA1023" s="29"/>
      <c r="GB1023" s="29"/>
      <c r="GC1023" s="29"/>
    </row>
    <row r="1024" spans="1:185" s="30" customFormat="1" ht="15.75" customHeight="1" x14ac:dyDescent="0.2">
      <c r="A1024" s="25" t="s">
        <v>1723</v>
      </c>
      <c r="B1024" s="41" t="s">
        <v>3334</v>
      </c>
      <c r="C1024" s="26" t="s">
        <v>105</v>
      </c>
      <c r="D1024" s="24" t="s">
        <v>2815</v>
      </c>
      <c r="E1024" s="24" t="s">
        <v>2816</v>
      </c>
      <c r="F1024" s="31"/>
      <c r="G1024" s="24"/>
      <c r="H1024" s="24"/>
      <c r="I1024" s="25"/>
      <c r="J1024" s="24"/>
      <c r="K1024" s="24"/>
      <c r="L1024" s="27"/>
      <c r="M1024" s="28"/>
      <c r="N1024" s="28"/>
      <c r="O1024" s="27"/>
      <c r="P1024" s="27"/>
      <c r="Q1024" s="33">
        <f t="shared" si="71"/>
        <v>47.7</v>
      </c>
      <c r="R1024" s="34">
        <f t="shared" si="72"/>
        <v>28</v>
      </c>
      <c r="S1024" s="23"/>
      <c r="T1024" s="27"/>
      <c r="U1024" s="29"/>
      <c r="V1024" s="29"/>
      <c r="W1024" s="27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  <c r="BL1024" s="29"/>
      <c r="BM1024" s="29"/>
      <c r="BN1024" s="29"/>
      <c r="BO1024" s="29"/>
      <c r="BP1024" s="29"/>
      <c r="BQ1024" s="29"/>
      <c r="BR1024" s="29"/>
      <c r="BS1024" s="29"/>
      <c r="BT1024" s="29"/>
      <c r="BU1024" s="29"/>
      <c r="BV1024" s="29"/>
      <c r="BW1024" s="29"/>
      <c r="BX1024" s="29"/>
      <c r="BY1024" s="29"/>
      <c r="BZ1024" s="29"/>
      <c r="CA1024" s="29">
        <v>47.7</v>
      </c>
      <c r="CB1024" s="29"/>
      <c r="CC1024" s="29"/>
      <c r="CD1024" s="29"/>
      <c r="CE1024" s="29"/>
      <c r="CF1024" s="29"/>
      <c r="CG1024" s="29"/>
      <c r="CH1024" s="29"/>
      <c r="CI1024" s="29"/>
      <c r="CJ1024" s="29"/>
      <c r="CK1024" s="29"/>
      <c r="CL1024" s="29"/>
      <c r="CM1024" s="29"/>
      <c r="CN1024" s="29"/>
      <c r="CO1024" s="29"/>
      <c r="CP1024" s="29"/>
      <c r="CQ1024" s="29"/>
      <c r="CR1024" s="29"/>
      <c r="CS1024" s="29"/>
      <c r="CT1024" s="29"/>
      <c r="CU1024" s="29"/>
      <c r="CV1024" s="29"/>
      <c r="CW1024" s="29"/>
      <c r="CX1024" s="29"/>
      <c r="CY1024" s="29"/>
      <c r="CZ1024" s="29"/>
      <c r="DA1024" s="29"/>
      <c r="DB1024" s="29"/>
      <c r="DC1024" s="29"/>
      <c r="DD1024" s="29"/>
      <c r="DE1024" s="29"/>
      <c r="DF1024" s="29"/>
      <c r="DG1024" s="29"/>
      <c r="DH1024" s="29"/>
      <c r="DI1024" s="29"/>
      <c r="DJ1024" s="29"/>
      <c r="DK1024" s="29"/>
      <c r="DL1024" s="29"/>
      <c r="DM1024" s="29"/>
      <c r="DN1024" s="29"/>
      <c r="DO1024" s="29"/>
      <c r="DP1024" s="29"/>
      <c r="DQ1024" s="29"/>
      <c r="DR1024" s="29"/>
      <c r="DS1024" s="29"/>
      <c r="DT1024" s="29"/>
      <c r="DU1024" s="29"/>
      <c r="DV1024" s="29"/>
      <c r="DW1024" s="29"/>
      <c r="DX1024" s="29"/>
      <c r="DY1024" s="29"/>
      <c r="DZ1024" s="29"/>
      <c r="EA1024" s="29"/>
      <c r="EB1024" s="29"/>
      <c r="EC1024" s="29"/>
      <c r="ED1024" s="29"/>
      <c r="EE1024" s="29"/>
      <c r="EF1024" s="29"/>
      <c r="EG1024" s="29"/>
      <c r="EH1024" s="29"/>
      <c r="EI1024" s="29"/>
      <c r="EJ1024" s="29"/>
      <c r="EK1024" s="29"/>
      <c r="EL1024" s="29"/>
      <c r="EM1024" s="29"/>
      <c r="EN1024" s="29"/>
      <c r="EO1024" s="29"/>
      <c r="EP1024" s="29"/>
      <c r="EQ1024" s="29"/>
      <c r="ER1024" s="29"/>
      <c r="ES1024" s="29"/>
      <c r="ET1024" s="29"/>
      <c r="EU1024" s="29"/>
      <c r="EV1024" s="29"/>
      <c r="EW1024" s="29"/>
      <c r="EX1024" s="29"/>
      <c r="EY1024" s="29"/>
      <c r="EZ1024" s="29"/>
      <c r="FA1024" s="29"/>
      <c r="FB1024" s="29"/>
      <c r="FC1024" s="29"/>
      <c r="FD1024" s="29"/>
      <c r="FE1024" s="29"/>
      <c r="FF1024" s="29"/>
      <c r="FG1024" s="29"/>
      <c r="FH1024" s="29"/>
      <c r="FI1024" s="29"/>
      <c r="FJ1024" s="29"/>
      <c r="FK1024" s="29"/>
      <c r="FL1024" s="29"/>
      <c r="FM1024" s="29"/>
      <c r="FN1024" s="29"/>
      <c r="FO1024" s="29"/>
      <c r="FP1024" s="29"/>
      <c r="FQ1024" s="29"/>
      <c r="FR1024" s="29"/>
      <c r="FS1024" s="29"/>
      <c r="FT1024" s="29"/>
      <c r="FU1024" s="29"/>
      <c r="FV1024" s="29"/>
      <c r="FW1024" s="29"/>
      <c r="FX1024" s="29"/>
      <c r="FY1024" s="29"/>
      <c r="FZ1024" s="29"/>
      <c r="GA1024" s="29"/>
      <c r="GB1024" s="29"/>
      <c r="GC1024" s="29"/>
    </row>
    <row r="1025" spans="1:185" s="30" customFormat="1" ht="15.75" customHeight="1" x14ac:dyDescent="0.2">
      <c r="A1025" s="25" t="s">
        <v>1723</v>
      </c>
      <c r="B1025" s="41" t="s">
        <v>3334</v>
      </c>
      <c r="C1025" s="26" t="s">
        <v>105</v>
      </c>
      <c r="D1025" s="24" t="s">
        <v>2447</v>
      </c>
      <c r="E1025" s="24" t="s">
        <v>3224</v>
      </c>
      <c r="F1025" s="31"/>
      <c r="G1025" s="24" t="s">
        <v>1155</v>
      </c>
      <c r="H1025" s="24" t="s">
        <v>133</v>
      </c>
      <c r="I1025" s="25">
        <v>1</v>
      </c>
      <c r="J1025" s="24" t="s">
        <v>134</v>
      </c>
      <c r="K1025" s="24" t="s">
        <v>3225</v>
      </c>
      <c r="L1025" s="27">
        <v>999855540</v>
      </c>
      <c r="M1025" s="28" t="s">
        <v>112</v>
      </c>
      <c r="N1025" s="28"/>
      <c r="O1025" s="27"/>
      <c r="P1025" s="27"/>
      <c r="Q1025" s="33">
        <f t="shared" si="71"/>
        <v>45.45</v>
      </c>
      <c r="R1025" s="34">
        <f t="shared" si="72"/>
        <v>31</v>
      </c>
      <c r="S1025" s="23"/>
      <c r="T1025" s="27"/>
      <c r="U1025" s="29"/>
      <c r="V1025" s="29"/>
      <c r="W1025" s="27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>
        <v>45.45</v>
      </c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  <c r="BL1025" s="29"/>
      <c r="BM1025" s="29"/>
      <c r="BN1025" s="29"/>
      <c r="BO1025" s="29"/>
      <c r="BP1025" s="29"/>
      <c r="BQ1025" s="29"/>
      <c r="BR1025" s="29"/>
      <c r="BS1025" s="29"/>
      <c r="BT1025" s="29"/>
      <c r="BU1025" s="29"/>
      <c r="BV1025" s="29"/>
      <c r="BW1025" s="29"/>
      <c r="BX1025" s="29"/>
      <c r="BY1025" s="29"/>
      <c r="BZ1025" s="29"/>
      <c r="CA1025" s="29"/>
      <c r="CB1025" s="29"/>
      <c r="CC1025" s="29"/>
      <c r="CD1025" s="29"/>
      <c r="CE1025" s="29"/>
      <c r="CF1025" s="29"/>
      <c r="CG1025" s="29"/>
      <c r="CH1025" s="29"/>
      <c r="CI1025" s="29"/>
      <c r="CJ1025" s="29"/>
      <c r="CK1025" s="29"/>
      <c r="CL1025" s="29"/>
      <c r="CM1025" s="29"/>
      <c r="CN1025" s="29"/>
      <c r="CO1025" s="29"/>
      <c r="CP1025" s="29"/>
      <c r="CQ1025" s="29"/>
      <c r="CR1025" s="29"/>
      <c r="CS1025" s="29"/>
      <c r="CT1025" s="29"/>
      <c r="CU1025" s="29"/>
      <c r="CV1025" s="29"/>
      <c r="CW1025" s="29"/>
      <c r="CX1025" s="29"/>
      <c r="CY1025" s="29"/>
      <c r="CZ1025" s="29"/>
      <c r="DA1025" s="29"/>
      <c r="DB1025" s="29"/>
      <c r="DC1025" s="29"/>
      <c r="DD1025" s="29"/>
      <c r="DE1025" s="29"/>
      <c r="DF1025" s="29"/>
      <c r="DG1025" s="29"/>
      <c r="DH1025" s="29"/>
      <c r="DI1025" s="29"/>
      <c r="DJ1025" s="29"/>
      <c r="DK1025" s="29"/>
      <c r="DL1025" s="29"/>
      <c r="DM1025" s="29"/>
      <c r="DN1025" s="29"/>
      <c r="DO1025" s="29"/>
      <c r="DP1025" s="29"/>
      <c r="DQ1025" s="29"/>
      <c r="DR1025" s="29"/>
      <c r="DS1025" s="29"/>
      <c r="DT1025" s="29"/>
      <c r="DU1025" s="29"/>
      <c r="DV1025" s="29"/>
      <c r="DW1025" s="29"/>
      <c r="DX1025" s="29"/>
      <c r="DY1025" s="29"/>
      <c r="DZ1025" s="29"/>
      <c r="EA1025" s="29"/>
      <c r="EB1025" s="29"/>
      <c r="EC1025" s="29"/>
      <c r="ED1025" s="29"/>
      <c r="EE1025" s="29"/>
      <c r="EF1025" s="29"/>
      <c r="EG1025" s="29"/>
      <c r="EH1025" s="29"/>
      <c r="EI1025" s="29"/>
      <c r="EJ1025" s="29"/>
      <c r="EK1025" s="29"/>
      <c r="EL1025" s="29"/>
      <c r="EM1025" s="29"/>
      <c r="EN1025" s="29"/>
      <c r="EO1025" s="29"/>
      <c r="EP1025" s="29"/>
      <c r="EQ1025" s="29"/>
      <c r="ER1025" s="29"/>
      <c r="ES1025" s="29"/>
      <c r="ET1025" s="29"/>
      <c r="EU1025" s="29"/>
      <c r="EV1025" s="29"/>
      <c r="EW1025" s="29"/>
      <c r="EX1025" s="29"/>
      <c r="EY1025" s="29"/>
      <c r="EZ1025" s="29"/>
      <c r="FA1025" s="29"/>
      <c r="FB1025" s="29"/>
      <c r="FC1025" s="29"/>
      <c r="FD1025" s="29"/>
      <c r="FE1025" s="29"/>
      <c r="FF1025" s="29"/>
      <c r="FG1025" s="29"/>
      <c r="FH1025" s="29"/>
      <c r="FI1025" s="29"/>
      <c r="FJ1025" s="29"/>
      <c r="FK1025" s="29"/>
      <c r="FL1025" s="29"/>
      <c r="FM1025" s="29"/>
      <c r="FN1025" s="29"/>
      <c r="FO1025" s="29"/>
      <c r="FP1025" s="29"/>
      <c r="FQ1025" s="29"/>
      <c r="FR1025" s="29"/>
      <c r="FS1025" s="29"/>
      <c r="FT1025" s="29"/>
      <c r="FU1025" s="29"/>
      <c r="FV1025" s="29"/>
      <c r="FW1025" s="29"/>
      <c r="FX1025" s="29"/>
      <c r="FY1025" s="29"/>
      <c r="FZ1025" s="29"/>
      <c r="GA1025" s="29"/>
      <c r="GB1025" s="29"/>
      <c r="GC1025" s="29"/>
    </row>
    <row r="1026" spans="1:185" s="30" customFormat="1" ht="15.75" customHeight="1" x14ac:dyDescent="0.2">
      <c r="A1026" s="25" t="s">
        <v>1723</v>
      </c>
      <c r="B1026" s="41" t="s">
        <v>3334</v>
      </c>
      <c r="C1026" s="26" t="s">
        <v>105</v>
      </c>
      <c r="D1026" s="24" t="s">
        <v>1791</v>
      </c>
      <c r="E1026" s="24" t="s">
        <v>3362</v>
      </c>
      <c r="F1026" s="31"/>
      <c r="G1026" s="24"/>
      <c r="H1026" s="24"/>
      <c r="I1026" s="25"/>
      <c r="J1026" s="24"/>
      <c r="K1026" s="24"/>
      <c r="L1026" s="27"/>
      <c r="M1026" s="28"/>
      <c r="N1026" s="28"/>
      <c r="O1026" s="27"/>
      <c r="P1026" s="27"/>
      <c r="Q1026" s="33">
        <f t="shared" si="71"/>
        <v>45.45</v>
      </c>
      <c r="R1026" s="34">
        <f t="shared" si="72"/>
        <v>31</v>
      </c>
      <c r="S1026" s="23"/>
      <c r="T1026" s="27"/>
      <c r="U1026" s="29"/>
      <c r="V1026" s="29"/>
      <c r="W1026" s="27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>
        <v>45.45</v>
      </c>
      <c r="BF1026" s="29"/>
      <c r="BG1026" s="29"/>
      <c r="BH1026" s="29"/>
      <c r="BI1026" s="29"/>
      <c r="BJ1026" s="29"/>
      <c r="BK1026" s="29"/>
      <c r="BL1026" s="29"/>
      <c r="BM1026" s="29"/>
      <c r="BN1026" s="29"/>
      <c r="BO1026" s="29"/>
      <c r="BP1026" s="29"/>
      <c r="BQ1026" s="29"/>
      <c r="BR1026" s="29"/>
      <c r="BS1026" s="29"/>
      <c r="BT1026" s="29"/>
      <c r="BU1026" s="29"/>
      <c r="BV1026" s="29"/>
      <c r="BW1026" s="29"/>
      <c r="BX1026" s="29"/>
      <c r="BY1026" s="29"/>
      <c r="BZ1026" s="29"/>
      <c r="CA1026" s="29"/>
      <c r="CB1026" s="29"/>
      <c r="CC1026" s="29"/>
      <c r="CD1026" s="29"/>
      <c r="CE1026" s="29"/>
      <c r="CF1026" s="29"/>
      <c r="CG1026" s="29"/>
      <c r="CH1026" s="29"/>
      <c r="CI1026" s="29"/>
      <c r="CJ1026" s="29"/>
      <c r="CK1026" s="29"/>
      <c r="CL1026" s="29"/>
      <c r="CM1026" s="29"/>
      <c r="CN1026" s="29"/>
      <c r="CO1026" s="29"/>
      <c r="CP1026" s="29"/>
      <c r="CQ1026" s="29"/>
      <c r="CR1026" s="29"/>
      <c r="CS1026" s="29"/>
      <c r="CT1026" s="29"/>
      <c r="CU1026" s="29"/>
      <c r="CV1026" s="29"/>
      <c r="CW1026" s="29"/>
      <c r="CX1026" s="29"/>
      <c r="CY1026" s="29"/>
      <c r="CZ1026" s="29"/>
      <c r="DA1026" s="29"/>
      <c r="DB1026" s="29"/>
      <c r="DC1026" s="29"/>
      <c r="DD1026" s="29"/>
      <c r="DE1026" s="29"/>
      <c r="DF1026" s="29"/>
      <c r="DG1026" s="29"/>
      <c r="DH1026" s="29"/>
      <c r="DI1026" s="29"/>
      <c r="DJ1026" s="29"/>
      <c r="DK1026" s="29"/>
      <c r="DL1026" s="29"/>
      <c r="DM1026" s="29"/>
      <c r="DN1026" s="29"/>
      <c r="DO1026" s="29"/>
      <c r="DP1026" s="29"/>
      <c r="DQ1026" s="29"/>
      <c r="DR1026" s="29"/>
      <c r="DS1026" s="29"/>
      <c r="DT1026" s="29"/>
      <c r="DU1026" s="29"/>
      <c r="DV1026" s="29"/>
      <c r="DW1026" s="29"/>
      <c r="DX1026" s="29"/>
      <c r="DY1026" s="29"/>
      <c r="DZ1026" s="29"/>
      <c r="EA1026" s="29"/>
      <c r="EB1026" s="29"/>
      <c r="EC1026" s="29"/>
      <c r="ED1026" s="29"/>
      <c r="EE1026" s="29"/>
      <c r="EF1026" s="29"/>
      <c r="EG1026" s="29"/>
      <c r="EH1026" s="29"/>
      <c r="EI1026" s="29"/>
      <c r="EJ1026" s="29"/>
      <c r="EK1026" s="29"/>
      <c r="EL1026" s="29"/>
      <c r="EM1026" s="29"/>
      <c r="EN1026" s="29"/>
      <c r="EO1026" s="29"/>
      <c r="EP1026" s="29"/>
      <c r="EQ1026" s="29"/>
      <c r="ER1026" s="29"/>
      <c r="ES1026" s="29"/>
      <c r="ET1026" s="29"/>
      <c r="EU1026" s="29"/>
      <c r="EV1026" s="29"/>
      <c r="EW1026" s="29"/>
      <c r="EX1026" s="29"/>
      <c r="EY1026" s="29"/>
      <c r="EZ1026" s="29"/>
      <c r="FA1026" s="29"/>
      <c r="FB1026" s="29"/>
      <c r="FC1026" s="29"/>
      <c r="FD1026" s="29"/>
      <c r="FE1026" s="29"/>
      <c r="FF1026" s="29"/>
      <c r="FG1026" s="29"/>
      <c r="FH1026" s="29"/>
      <c r="FI1026" s="29"/>
      <c r="FJ1026" s="29"/>
      <c r="FK1026" s="29"/>
      <c r="FL1026" s="29"/>
      <c r="FM1026" s="29"/>
      <c r="FN1026" s="29"/>
      <c r="FO1026" s="29"/>
      <c r="FP1026" s="29"/>
      <c r="FQ1026" s="29"/>
      <c r="FR1026" s="29"/>
      <c r="FS1026" s="29"/>
      <c r="FT1026" s="29"/>
      <c r="FU1026" s="29"/>
      <c r="FV1026" s="29"/>
      <c r="FW1026" s="29"/>
      <c r="FX1026" s="29"/>
      <c r="FY1026" s="29"/>
      <c r="FZ1026" s="29"/>
      <c r="GA1026" s="29"/>
      <c r="GB1026" s="29"/>
      <c r="GC1026" s="29"/>
    </row>
    <row r="1027" spans="1:185" s="30" customFormat="1" ht="15.75" customHeight="1" x14ac:dyDescent="0.2">
      <c r="A1027" s="25" t="s">
        <v>1723</v>
      </c>
      <c r="B1027" s="41" t="s">
        <v>3334</v>
      </c>
      <c r="C1027" s="26" t="s">
        <v>105</v>
      </c>
      <c r="D1027" s="24" t="s">
        <v>2272</v>
      </c>
      <c r="E1027" s="24" t="s">
        <v>3363</v>
      </c>
      <c r="F1027" s="31"/>
      <c r="G1027" s="24" t="s">
        <v>3364</v>
      </c>
      <c r="H1027" s="24" t="s">
        <v>109</v>
      </c>
      <c r="I1027" s="25">
        <v>6</v>
      </c>
      <c r="J1027" s="24" t="s">
        <v>3365</v>
      </c>
      <c r="K1027" s="24" t="s">
        <v>3366</v>
      </c>
      <c r="L1027" s="27">
        <v>999718040</v>
      </c>
      <c r="M1027" s="28" t="s">
        <v>112</v>
      </c>
      <c r="N1027" s="28"/>
      <c r="O1027" s="27"/>
      <c r="P1027" s="27"/>
      <c r="Q1027" s="33">
        <f t="shared" ref="Q1027:Q1049" si="73">SUM(T1027:EE1027)</f>
        <v>45.3</v>
      </c>
      <c r="R1027" s="34">
        <f t="shared" si="72"/>
        <v>34</v>
      </c>
      <c r="S1027" s="23"/>
      <c r="T1027" s="27">
        <v>45.3</v>
      </c>
      <c r="U1027" s="29"/>
      <c r="V1027" s="29"/>
      <c r="W1027" s="27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  <c r="BL1027" s="29"/>
      <c r="BM1027" s="29"/>
      <c r="BN1027" s="29"/>
      <c r="BO1027" s="29"/>
      <c r="BP1027" s="29"/>
      <c r="BQ1027" s="29"/>
      <c r="BR1027" s="29"/>
      <c r="BS1027" s="29"/>
      <c r="BT1027" s="29"/>
      <c r="BU1027" s="29"/>
      <c r="BV1027" s="29"/>
      <c r="BW1027" s="29"/>
      <c r="BX1027" s="29"/>
      <c r="BY1027" s="29"/>
      <c r="BZ1027" s="29"/>
      <c r="CA1027" s="29"/>
      <c r="CB1027" s="29"/>
      <c r="CC1027" s="29"/>
      <c r="CD1027" s="29"/>
      <c r="CE1027" s="29"/>
      <c r="CF1027" s="29"/>
      <c r="CG1027" s="29"/>
      <c r="CH1027" s="29"/>
      <c r="CI1027" s="29"/>
      <c r="CJ1027" s="29"/>
      <c r="CK1027" s="29"/>
      <c r="CL1027" s="29"/>
      <c r="CM1027" s="29"/>
      <c r="CN1027" s="29"/>
      <c r="CO1027" s="29"/>
      <c r="CP1027" s="29"/>
      <c r="CQ1027" s="29"/>
      <c r="CR1027" s="29"/>
      <c r="CS1027" s="29"/>
      <c r="CT1027" s="29"/>
      <c r="CU1027" s="29"/>
      <c r="CV1027" s="29"/>
      <c r="CW1027" s="29"/>
      <c r="CX1027" s="29"/>
      <c r="CY1027" s="29"/>
      <c r="CZ1027" s="29"/>
      <c r="DA1027" s="29"/>
      <c r="DB1027" s="29"/>
      <c r="DC1027" s="29"/>
      <c r="DD1027" s="29"/>
      <c r="DE1027" s="29"/>
      <c r="DF1027" s="29"/>
      <c r="DG1027" s="29"/>
      <c r="DH1027" s="29"/>
      <c r="DI1027" s="29"/>
      <c r="DJ1027" s="29"/>
      <c r="DK1027" s="29"/>
      <c r="DL1027" s="29"/>
      <c r="DM1027" s="29"/>
      <c r="DN1027" s="29"/>
      <c r="DO1027" s="29"/>
      <c r="DP1027" s="29"/>
      <c r="DQ1027" s="29"/>
      <c r="DR1027" s="29"/>
      <c r="DS1027" s="29"/>
      <c r="DT1027" s="29"/>
      <c r="DU1027" s="29"/>
      <c r="DV1027" s="29"/>
      <c r="DW1027" s="29"/>
      <c r="DX1027" s="29"/>
      <c r="DY1027" s="29"/>
      <c r="DZ1027" s="29"/>
      <c r="EA1027" s="29"/>
      <c r="EB1027" s="29"/>
      <c r="EC1027" s="29"/>
      <c r="ED1027" s="29"/>
      <c r="EE1027" s="29"/>
      <c r="EF1027" s="29"/>
      <c r="EG1027" s="29"/>
      <c r="EH1027" s="29"/>
      <c r="EI1027" s="29"/>
      <c r="EJ1027" s="29"/>
      <c r="EK1027" s="29"/>
      <c r="EL1027" s="29"/>
      <c r="EM1027" s="29"/>
      <c r="EN1027" s="29"/>
      <c r="EO1027" s="29"/>
      <c r="EP1027" s="29"/>
      <c r="EQ1027" s="29"/>
      <c r="ER1027" s="29"/>
      <c r="ES1027" s="29"/>
      <c r="ET1027" s="29"/>
      <c r="EU1027" s="29"/>
      <c r="EV1027" s="29"/>
      <c r="EW1027" s="29"/>
      <c r="EX1027" s="29"/>
      <c r="EY1027" s="29"/>
      <c r="EZ1027" s="29"/>
      <c r="FA1027" s="29"/>
      <c r="FB1027" s="29"/>
      <c r="FC1027" s="29"/>
      <c r="FD1027" s="29"/>
      <c r="FE1027" s="29"/>
      <c r="FF1027" s="29"/>
      <c r="FG1027" s="29"/>
      <c r="FH1027" s="29"/>
      <c r="FI1027" s="29"/>
      <c r="FJ1027" s="29"/>
      <c r="FK1027" s="29"/>
      <c r="FL1027" s="29"/>
      <c r="FM1027" s="29"/>
      <c r="FN1027" s="29"/>
      <c r="FO1027" s="29"/>
      <c r="FP1027" s="29"/>
      <c r="FQ1027" s="29"/>
      <c r="FR1027" s="29"/>
      <c r="FS1027" s="29"/>
      <c r="FT1027" s="29"/>
      <c r="FU1027" s="29"/>
      <c r="FV1027" s="29"/>
      <c r="FW1027" s="29"/>
      <c r="FX1027" s="29"/>
      <c r="FY1027" s="29"/>
      <c r="FZ1027" s="29"/>
      <c r="GA1027" s="29"/>
      <c r="GB1027" s="29"/>
      <c r="GC1027" s="29"/>
    </row>
    <row r="1028" spans="1:185" s="30" customFormat="1" ht="15.75" customHeight="1" x14ac:dyDescent="0.2">
      <c r="A1028" s="25" t="s">
        <v>1723</v>
      </c>
      <c r="B1028" s="41" t="s">
        <v>3334</v>
      </c>
      <c r="C1028" s="26" t="s">
        <v>105</v>
      </c>
      <c r="D1028" s="24" t="s">
        <v>3367</v>
      </c>
      <c r="E1028" s="24" t="s">
        <v>1391</v>
      </c>
      <c r="F1028" s="31"/>
      <c r="G1028" s="24"/>
      <c r="H1028" s="24"/>
      <c r="I1028" s="25"/>
      <c r="J1028" s="24"/>
      <c r="K1028" s="24"/>
      <c r="L1028" s="27"/>
      <c r="M1028" s="28"/>
      <c r="N1028" s="28"/>
      <c r="O1028" s="27"/>
      <c r="P1028" s="27"/>
      <c r="Q1028" s="33">
        <f t="shared" si="73"/>
        <v>45.3</v>
      </c>
      <c r="R1028" s="34">
        <f t="shared" si="72"/>
        <v>34</v>
      </c>
      <c r="S1028" s="23"/>
      <c r="T1028" s="27"/>
      <c r="U1028" s="29"/>
      <c r="V1028" s="29"/>
      <c r="W1028" s="27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>
        <v>45.3</v>
      </c>
      <c r="BL1028" s="29"/>
      <c r="BM1028" s="29"/>
      <c r="BN1028" s="29"/>
      <c r="BO1028" s="29"/>
      <c r="BP1028" s="29"/>
      <c r="BQ1028" s="29"/>
      <c r="BR1028" s="29"/>
      <c r="BS1028" s="29"/>
      <c r="BT1028" s="29"/>
      <c r="BU1028" s="29"/>
      <c r="BV1028" s="29"/>
      <c r="BW1028" s="29"/>
      <c r="BX1028" s="29"/>
      <c r="BY1028" s="29"/>
      <c r="BZ1028" s="29"/>
      <c r="CA1028" s="29"/>
      <c r="CB1028" s="29"/>
      <c r="CC1028" s="29"/>
      <c r="CD1028" s="29"/>
      <c r="CE1028" s="29"/>
      <c r="CF1028" s="29"/>
      <c r="CG1028" s="29"/>
      <c r="CH1028" s="29"/>
      <c r="CI1028" s="29"/>
      <c r="CJ1028" s="29"/>
      <c r="CK1028" s="29"/>
      <c r="CL1028" s="29"/>
      <c r="CM1028" s="29"/>
      <c r="CN1028" s="29"/>
      <c r="CO1028" s="29"/>
      <c r="CP1028" s="29"/>
      <c r="CQ1028" s="29"/>
      <c r="CR1028" s="29"/>
      <c r="CS1028" s="29"/>
      <c r="CT1028" s="29"/>
      <c r="CU1028" s="29"/>
      <c r="CV1028" s="29"/>
      <c r="CW1028" s="29"/>
      <c r="CX1028" s="29"/>
      <c r="CY1028" s="29"/>
      <c r="CZ1028" s="29"/>
      <c r="DA1028" s="29"/>
      <c r="DB1028" s="29"/>
      <c r="DC1028" s="29"/>
      <c r="DD1028" s="29"/>
      <c r="DE1028" s="29"/>
      <c r="DF1028" s="29"/>
      <c r="DG1028" s="29"/>
      <c r="DH1028" s="29"/>
      <c r="DI1028" s="29"/>
      <c r="DJ1028" s="29"/>
      <c r="DK1028" s="29"/>
      <c r="DL1028" s="29"/>
      <c r="DM1028" s="29"/>
      <c r="DN1028" s="29"/>
      <c r="DO1028" s="29"/>
      <c r="DP1028" s="29"/>
      <c r="DQ1028" s="29"/>
      <c r="DR1028" s="29"/>
      <c r="DS1028" s="29"/>
      <c r="DT1028" s="29"/>
      <c r="DU1028" s="29"/>
      <c r="DV1028" s="29"/>
      <c r="DW1028" s="29"/>
      <c r="DX1028" s="29"/>
      <c r="DY1028" s="29"/>
      <c r="DZ1028" s="29"/>
      <c r="EA1028" s="29"/>
      <c r="EB1028" s="29"/>
      <c r="EC1028" s="29"/>
      <c r="ED1028" s="29"/>
      <c r="EE1028" s="29"/>
      <c r="EF1028" s="29"/>
      <c r="EG1028" s="29"/>
      <c r="EH1028" s="29"/>
      <c r="EI1028" s="29"/>
      <c r="EJ1028" s="29"/>
      <c r="EK1028" s="29"/>
      <c r="EL1028" s="29"/>
      <c r="EM1028" s="29"/>
      <c r="EN1028" s="29"/>
      <c r="EO1028" s="29"/>
      <c r="EP1028" s="29"/>
      <c r="EQ1028" s="29"/>
      <c r="ER1028" s="29"/>
      <c r="ES1028" s="29"/>
      <c r="ET1028" s="29"/>
      <c r="EU1028" s="29"/>
      <c r="EV1028" s="29"/>
      <c r="EW1028" s="29"/>
      <c r="EX1028" s="29"/>
      <c r="EY1028" s="29"/>
      <c r="EZ1028" s="29"/>
      <c r="FA1028" s="29"/>
      <c r="FB1028" s="29"/>
      <c r="FC1028" s="29"/>
      <c r="FD1028" s="29"/>
      <c r="FE1028" s="29"/>
      <c r="FF1028" s="29"/>
      <c r="FG1028" s="29"/>
      <c r="FH1028" s="29"/>
      <c r="FI1028" s="29"/>
      <c r="FJ1028" s="29"/>
      <c r="FK1028" s="29"/>
      <c r="FL1028" s="29"/>
      <c r="FM1028" s="29"/>
      <c r="FN1028" s="29"/>
      <c r="FO1028" s="29"/>
      <c r="FP1028" s="29"/>
      <c r="FQ1028" s="29"/>
      <c r="FR1028" s="29"/>
      <c r="FS1028" s="29"/>
      <c r="FT1028" s="29"/>
      <c r="FU1028" s="29"/>
      <c r="FV1028" s="29"/>
      <c r="FW1028" s="29"/>
      <c r="FX1028" s="29"/>
      <c r="FY1028" s="29"/>
      <c r="FZ1028" s="29"/>
      <c r="GA1028" s="29"/>
      <c r="GB1028" s="29"/>
      <c r="GC1028" s="29"/>
    </row>
    <row r="1029" spans="1:185" s="30" customFormat="1" ht="15.75" customHeight="1" x14ac:dyDescent="0.2">
      <c r="A1029" s="25" t="s">
        <v>1723</v>
      </c>
      <c r="B1029" s="41" t="s">
        <v>3334</v>
      </c>
      <c r="C1029" s="26" t="s">
        <v>105</v>
      </c>
      <c r="D1029" s="24" t="s">
        <v>1811</v>
      </c>
      <c r="E1029" s="24" t="s">
        <v>3320</v>
      </c>
      <c r="F1029" s="31"/>
      <c r="G1029" s="24" t="s">
        <v>1437</v>
      </c>
      <c r="H1029" s="24" t="s">
        <v>116</v>
      </c>
      <c r="I1029" s="25">
        <v>2</v>
      </c>
      <c r="J1029" s="24" t="s">
        <v>395</v>
      </c>
      <c r="K1029" s="24" t="s">
        <v>3321</v>
      </c>
      <c r="L1029" s="27">
        <v>999852255</v>
      </c>
      <c r="M1029" s="28" t="s">
        <v>112</v>
      </c>
      <c r="N1029" s="28"/>
      <c r="O1029" s="27"/>
      <c r="P1029" s="27"/>
      <c r="Q1029" s="33">
        <f t="shared" si="73"/>
        <v>45.45</v>
      </c>
      <c r="R1029" s="34">
        <f>RANK(Q1029,$Q$852:$Q$992)</f>
        <v>35</v>
      </c>
      <c r="S1029" s="23"/>
      <c r="T1029" s="27"/>
      <c r="U1029" s="29"/>
      <c r="V1029" s="29"/>
      <c r="W1029" s="27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  <c r="BL1029" s="29"/>
      <c r="BM1029" s="29"/>
      <c r="BN1029" s="29"/>
      <c r="BO1029" s="29"/>
      <c r="BP1029" s="29"/>
      <c r="BQ1029" s="29"/>
      <c r="BR1029" s="29"/>
      <c r="BS1029" s="29"/>
      <c r="BT1029" s="29"/>
      <c r="BU1029" s="29"/>
      <c r="BV1029" s="29"/>
      <c r="BW1029" s="29"/>
      <c r="BX1029" s="29"/>
      <c r="BY1029" s="29"/>
      <c r="BZ1029" s="29"/>
      <c r="CA1029" s="29"/>
      <c r="CB1029" s="29"/>
      <c r="CC1029" s="29"/>
      <c r="CD1029" s="29"/>
      <c r="CE1029" s="29"/>
      <c r="CF1029" s="29"/>
      <c r="CG1029" s="29"/>
      <c r="CH1029" s="29"/>
      <c r="CI1029" s="29"/>
      <c r="CJ1029" s="29"/>
      <c r="CK1029" s="29"/>
      <c r="CL1029" s="29"/>
      <c r="CM1029" s="29"/>
      <c r="CN1029" s="29"/>
      <c r="CO1029" s="29"/>
      <c r="CP1029" s="29"/>
      <c r="CQ1029" s="29"/>
      <c r="CR1029" s="29"/>
      <c r="CS1029" s="29"/>
      <c r="CT1029" s="29"/>
      <c r="CU1029" s="29">
        <v>45.45</v>
      </c>
      <c r="CV1029" s="29"/>
      <c r="CW1029" s="29"/>
      <c r="CX1029" s="29"/>
      <c r="CY1029" s="29"/>
      <c r="CZ1029" s="29"/>
      <c r="DA1029" s="29"/>
      <c r="DB1029" s="29"/>
      <c r="DC1029" s="29"/>
      <c r="DD1029" s="29"/>
      <c r="DE1029" s="29"/>
      <c r="DF1029" s="29"/>
      <c r="DG1029" s="29"/>
      <c r="DH1029" s="29"/>
      <c r="DI1029" s="29"/>
      <c r="DJ1029" s="29"/>
      <c r="DK1029" s="29"/>
      <c r="DL1029" s="29"/>
      <c r="DM1029" s="29"/>
      <c r="DN1029" s="29"/>
      <c r="DO1029" s="29"/>
      <c r="DP1029" s="29"/>
      <c r="DQ1029" s="29"/>
      <c r="DR1029" s="29"/>
      <c r="DS1029" s="29"/>
      <c r="DT1029" s="29"/>
      <c r="DU1029" s="29"/>
      <c r="DV1029" s="29"/>
      <c r="DW1029" s="29"/>
      <c r="DX1029" s="29"/>
      <c r="DY1029" s="29"/>
      <c r="DZ1029" s="29"/>
      <c r="EA1029" s="29"/>
      <c r="EB1029" s="29"/>
      <c r="EC1029" s="29"/>
      <c r="ED1029" s="29"/>
      <c r="EE1029" s="29"/>
      <c r="EF1029" s="29"/>
      <c r="EG1029" s="29"/>
      <c r="EH1029" s="29"/>
      <c r="EI1029" s="29"/>
      <c r="EJ1029" s="29"/>
      <c r="EK1029" s="29"/>
      <c r="EL1029" s="29"/>
      <c r="EM1029" s="29"/>
      <c r="EN1029" s="29"/>
      <c r="EO1029" s="29"/>
      <c r="EP1029" s="29"/>
      <c r="EQ1029" s="29"/>
      <c r="ER1029" s="29"/>
      <c r="ES1029" s="29"/>
      <c r="ET1029" s="29"/>
      <c r="EU1029" s="29"/>
      <c r="EV1029" s="29"/>
      <c r="EW1029" s="29"/>
      <c r="EX1029" s="29"/>
      <c r="EY1029" s="29"/>
      <c r="EZ1029" s="29"/>
      <c r="FA1029" s="29"/>
      <c r="FB1029" s="29"/>
      <c r="FC1029" s="29"/>
      <c r="FD1029" s="29"/>
      <c r="FE1029" s="29"/>
      <c r="FF1029" s="29"/>
      <c r="FG1029" s="29"/>
      <c r="FH1029" s="29"/>
      <c r="FI1029" s="29"/>
      <c r="FJ1029" s="29"/>
      <c r="FK1029" s="29"/>
      <c r="FL1029" s="29"/>
      <c r="FM1029" s="29"/>
      <c r="FN1029" s="29"/>
      <c r="FO1029" s="29"/>
      <c r="FP1029" s="29"/>
      <c r="FQ1029" s="29"/>
      <c r="FR1029" s="29"/>
      <c r="FS1029" s="29"/>
      <c r="FT1029" s="29"/>
      <c r="FU1029" s="29"/>
      <c r="FV1029" s="29"/>
      <c r="FW1029" s="29"/>
      <c r="FX1029" s="29"/>
      <c r="FY1029" s="29"/>
      <c r="FZ1029" s="29"/>
      <c r="GA1029" s="29"/>
      <c r="GB1029" s="29"/>
      <c r="GC1029" s="29"/>
    </row>
    <row r="1030" spans="1:185" s="30" customFormat="1" ht="15.75" customHeight="1" x14ac:dyDescent="0.2">
      <c r="A1030" s="25" t="s">
        <v>1723</v>
      </c>
      <c r="B1030" s="41" t="s">
        <v>3334</v>
      </c>
      <c r="C1030" s="26" t="s">
        <v>105</v>
      </c>
      <c r="D1030" s="24" t="s">
        <v>1801</v>
      </c>
      <c r="E1030" s="24" t="s">
        <v>1428</v>
      </c>
      <c r="F1030" s="31"/>
      <c r="G1030" s="24" t="s">
        <v>1526</v>
      </c>
      <c r="H1030" s="24" t="s">
        <v>351</v>
      </c>
      <c r="I1030" s="25">
        <v>2</v>
      </c>
      <c r="J1030" s="24" t="s">
        <v>2690</v>
      </c>
      <c r="K1030" s="24"/>
      <c r="L1030" s="27">
        <v>999889966</v>
      </c>
      <c r="M1030" s="28" t="s">
        <v>112</v>
      </c>
      <c r="N1030" s="28"/>
      <c r="O1030" s="27"/>
      <c r="P1030" s="27"/>
      <c r="Q1030" s="33">
        <f t="shared" si="73"/>
        <v>42</v>
      </c>
      <c r="R1030" s="34">
        <f t="shared" ref="R1030:R1059" si="74">RANK(Q1030,$Q$995:$Q$1108)</f>
        <v>36</v>
      </c>
      <c r="S1030" s="23"/>
      <c r="T1030" s="27"/>
      <c r="U1030" s="29"/>
      <c r="V1030" s="29"/>
      <c r="W1030" s="27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>
        <v>42</v>
      </c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  <c r="BL1030" s="29"/>
      <c r="BM1030" s="29"/>
      <c r="BN1030" s="29"/>
      <c r="BO1030" s="29"/>
      <c r="BP1030" s="29"/>
      <c r="BQ1030" s="29"/>
      <c r="BR1030" s="29"/>
      <c r="BS1030" s="29"/>
      <c r="BT1030" s="29"/>
      <c r="BU1030" s="29"/>
      <c r="BV1030" s="29"/>
      <c r="BW1030" s="29"/>
      <c r="BX1030" s="29"/>
      <c r="BY1030" s="29"/>
      <c r="BZ1030" s="29"/>
      <c r="CA1030" s="29"/>
      <c r="CB1030" s="29"/>
      <c r="CC1030" s="29"/>
      <c r="CD1030" s="29"/>
      <c r="CE1030" s="29"/>
      <c r="CF1030" s="29"/>
      <c r="CG1030" s="29"/>
      <c r="CH1030" s="29"/>
      <c r="CI1030" s="29"/>
      <c r="CJ1030" s="29"/>
      <c r="CK1030" s="29"/>
      <c r="CL1030" s="29"/>
      <c r="CM1030" s="29"/>
      <c r="CN1030" s="29"/>
      <c r="CO1030" s="29"/>
      <c r="CP1030" s="29"/>
      <c r="CQ1030" s="29"/>
      <c r="CR1030" s="29"/>
      <c r="CS1030" s="29"/>
      <c r="CT1030" s="29"/>
      <c r="CU1030" s="29"/>
      <c r="CV1030" s="29"/>
      <c r="CW1030" s="29"/>
      <c r="CX1030" s="29"/>
      <c r="CY1030" s="29"/>
      <c r="CZ1030" s="29"/>
      <c r="DA1030" s="29"/>
      <c r="DB1030" s="29"/>
      <c r="DC1030" s="29"/>
      <c r="DD1030" s="29"/>
      <c r="DE1030" s="29"/>
      <c r="DF1030" s="29"/>
      <c r="DG1030" s="29"/>
      <c r="DH1030" s="29"/>
      <c r="DI1030" s="29"/>
      <c r="DJ1030" s="29"/>
      <c r="DK1030" s="29"/>
      <c r="DL1030" s="29"/>
      <c r="DM1030" s="29"/>
      <c r="DN1030" s="29"/>
      <c r="DO1030" s="29"/>
      <c r="DP1030" s="29"/>
      <c r="DQ1030" s="29"/>
      <c r="DR1030" s="29"/>
      <c r="DS1030" s="29"/>
      <c r="DT1030" s="29"/>
      <c r="DU1030" s="29"/>
      <c r="DV1030" s="29"/>
      <c r="DW1030" s="29"/>
      <c r="DX1030" s="29"/>
      <c r="DY1030" s="29"/>
      <c r="DZ1030" s="29"/>
      <c r="EA1030" s="29"/>
      <c r="EB1030" s="29"/>
      <c r="EC1030" s="29"/>
      <c r="ED1030" s="29"/>
      <c r="EE1030" s="29"/>
      <c r="EF1030" s="29"/>
      <c r="EG1030" s="29"/>
      <c r="EH1030" s="29"/>
      <c r="EI1030" s="29"/>
      <c r="EJ1030" s="29"/>
      <c r="EK1030" s="29"/>
      <c r="EL1030" s="29"/>
      <c r="EM1030" s="29"/>
      <c r="EN1030" s="29"/>
      <c r="EO1030" s="29"/>
      <c r="EP1030" s="29"/>
      <c r="EQ1030" s="29"/>
      <c r="ER1030" s="29"/>
      <c r="ES1030" s="29"/>
      <c r="ET1030" s="29"/>
      <c r="EU1030" s="29"/>
      <c r="EV1030" s="29"/>
      <c r="EW1030" s="29"/>
      <c r="EX1030" s="29"/>
      <c r="EY1030" s="29"/>
      <c r="EZ1030" s="29"/>
      <c r="FA1030" s="29"/>
      <c r="FB1030" s="29"/>
      <c r="FC1030" s="29"/>
      <c r="FD1030" s="29"/>
      <c r="FE1030" s="29"/>
      <c r="FF1030" s="29"/>
      <c r="FG1030" s="29"/>
      <c r="FH1030" s="29"/>
      <c r="FI1030" s="29"/>
      <c r="FJ1030" s="29"/>
      <c r="FK1030" s="29"/>
      <c r="FL1030" s="29"/>
      <c r="FM1030" s="29"/>
      <c r="FN1030" s="29"/>
      <c r="FO1030" s="29"/>
      <c r="FP1030" s="29"/>
      <c r="FQ1030" s="29"/>
      <c r="FR1030" s="29"/>
      <c r="FS1030" s="29"/>
      <c r="FT1030" s="29"/>
      <c r="FU1030" s="29"/>
      <c r="FV1030" s="29"/>
      <c r="FW1030" s="29"/>
      <c r="FX1030" s="29"/>
      <c r="FY1030" s="29"/>
      <c r="FZ1030" s="29"/>
      <c r="GA1030" s="29"/>
      <c r="GB1030" s="29"/>
      <c r="GC1030" s="29"/>
    </row>
    <row r="1031" spans="1:185" s="30" customFormat="1" ht="15.75" customHeight="1" x14ac:dyDescent="0.2">
      <c r="A1031" s="25" t="s">
        <v>1723</v>
      </c>
      <c r="B1031" s="41" t="s">
        <v>3334</v>
      </c>
      <c r="C1031" s="26" t="s">
        <v>105</v>
      </c>
      <c r="D1031" s="24" t="s">
        <v>2899</v>
      </c>
      <c r="E1031" s="24" t="s">
        <v>3021</v>
      </c>
      <c r="F1031" s="31"/>
      <c r="G1031" s="24" t="s">
        <v>345</v>
      </c>
      <c r="H1031" s="24" t="s">
        <v>291</v>
      </c>
      <c r="I1031" s="25">
        <v>7</v>
      </c>
      <c r="J1031" s="24" t="s">
        <v>973</v>
      </c>
      <c r="K1031" s="24" t="s">
        <v>974</v>
      </c>
      <c r="L1031" s="27">
        <v>999792158</v>
      </c>
      <c r="M1031" s="28" t="s">
        <v>112</v>
      </c>
      <c r="N1031" s="28"/>
      <c r="O1031" s="27"/>
      <c r="P1031" s="27"/>
      <c r="Q1031" s="33">
        <f t="shared" si="73"/>
        <v>40.4</v>
      </c>
      <c r="R1031" s="34">
        <f t="shared" si="74"/>
        <v>37</v>
      </c>
      <c r="S1031" s="23"/>
      <c r="T1031" s="27"/>
      <c r="U1031" s="29"/>
      <c r="V1031" s="29"/>
      <c r="W1031" s="27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29"/>
      <c r="BL1031" s="29"/>
      <c r="BM1031" s="29"/>
      <c r="BN1031" s="29"/>
      <c r="BO1031" s="29"/>
      <c r="BP1031" s="29"/>
      <c r="BQ1031" s="29"/>
      <c r="BR1031" s="29"/>
      <c r="BS1031" s="29"/>
      <c r="BT1031" s="29"/>
      <c r="BU1031" s="29"/>
      <c r="BV1031" s="29"/>
      <c r="BW1031" s="29"/>
      <c r="BX1031" s="29"/>
      <c r="BY1031" s="29"/>
      <c r="BZ1031" s="29"/>
      <c r="CA1031" s="29"/>
      <c r="CB1031" s="29"/>
      <c r="CC1031" s="29"/>
      <c r="CD1031" s="29"/>
      <c r="CE1031" s="29"/>
      <c r="CF1031" s="29"/>
      <c r="CG1031" s="29"/>
      <c r="CH1031" s="29"/>
      <c r="CI1031" s="29"/>
      <c r="CJ1031" s="29"/>
      <c r="CK1031" s="29"/>
      <c r="CL1031" s="29"/>
      <c r="CM1031" s="29"/>
      <c r="CN1031" s="29"/>
      <c r="CO1031" s="29"/>
      <c r="CP1031" s="29"/>
      <c r="CQ1031" s="29"/>
      <c r="CR1031" s="29"/>
      <c r="CS1031" s="29"/>
      <c r="CT1031" s="29"/>
      <c r="CU1031" s="29"/>
      <c r="CV1031" s="29"/>
      <c r="CW1031" s="29"/>
      <c r="CX1031" s="29"/>
      <c r="CY1031" s="29"/>
      <c r="CZ1031" s="29"/>
      <c r="DA1031" s="29"/>
      <c r="DB1031" s="29"/>
      <c r="DC1031" s="29"/>
      <c r="DD1031" s="29"/>
      <c r="DE1031" s="29"/>
      <c r="DF1031" s="29"/>
      <c r="DG1031" s="29"/>
      <c r="DH1031" s="29"/>
      <c r="DI1031" s="29"/>
      <c r="DJ1031" s="29"/>
      <c r="DK1031" s="29"/>
      <c r="DL1031" s="29"/>
      <c r="DM1031" s="29"/>
      <c r="DN1031" s="29"/>
      <c r="DO1031" s="29"/>
      <c r="DP1031" s="29"/>
      <c r="DQ1031" s="29"/>
      <c r="DR1031" s="29">
        <v>40.4</v>
      </c>
      <c r="DS1031" s="29"/>
      <c r="DT1031" s="29"/>
      <c r="DU1031" s="29"/>
      <c r="DV1031" s="29"/>
      <c r="DW1031" s="29"/>
      <c r="DX1031" s="29"/>
      <c r="DY1031" s="29"/>
      <c r="DZ1031" s="29"/>
      <c r="EA1031" s="29"/>
      <c r="EB1031" s="29"/>
      <c r="EC1031" s="29"/>
      <c r="ED1031" s="29"/>
      <c r="EE1031" s="29"/>
      <c r="EF1031" s="29"/>
      <c r="EG1031" s="29"/>
      <c r="EH1031" s="29"/>
      <c r="EI1031" s="29"/>
      <c r="EJ1031" s="29"/>
      <c r="EK1031" s="29"/>
      <c r="EL1031" s="29"/>
      <c r="EM1031" s="29"/>
      <c r="EN1031" s="29"/>
      <c r="EO1031" s="29"/>
      <c r="EP1031" s="29"/>
      <c r="EQ1031" s="29"/>
      <c r="ER1031" s="29"/>
      <c r="ES1031" s="29"/>
      <c r="ET1031" s="29"/>
      <c r="EU1031" s="29"/>
      <c r="EV1031" s="29"/>
      <c r="EW1031" s="29"/>
      <c r="EX1031" s="29"/>
      <c r="EY1031" s="29"/>
      <c r="EZ1031" s="29"/>
      <c r="FA1031" s="29"/>
      <c r="FB1031" s="29"/>
      <c r="FC1031" s="29"/>
      <c r="FD1031" s="29"/>
      <c r="FE1031" s="29"/>
      <c r="FF1031" s="29"/>
      <c r="FG1031" s="29"/>
      <c r="FH1031" s="29"/>
      <c r="FI1031" s="29"/>
      <c r="FJ1031" s="29"/>
      <c r="FK1031" s="29"/>
      <c r="FL1031" s="29"/>
      <c r="FM1031" s="29"/>
      <c r="FN1031" s="29"/>
      <c r="FO1031" s="29"/>
      <c r="FP1031" s="29"/>
      <c r="FQ1031" s="29"/>
      <c r="FR1031" s="29"/>
      <c r="FS1031" s="29"/>
      <c r="FT1031" s="29"/>
      <c r="FU1031" s="29"/>
      <c r="FV1031" s="29"/>
      <c r="FW1031" s="29"/>
      <c r="FX1031" s="29"/>
      <c r="FY1031" s="29"/>
      <c r="FZ1031" s="29"/>
      <c r="GA1031" s="29"/>
      <c r="GB1031" s="29"/>
      <c r="GC1031" s="29"/>
    </row>
    <row r="1032" spans="1:185" s="30" customFormat="1" ht="15.75" customHeight="1" x14ac:dyDescent="0.2">
      <c r="A1032" s="25" t="s">
        <v>1723</v>
      </c>
      <c r="B1032" s="41" t="s">
        <v>3334</v>
      </c>
      <c r="C1032" s="26" t="s">
        <v>105</v>
      </c>
      <c r="D1032" s="15" t="s">
        <v>3830</v>
      </c>
      <c r="E1032" s="15" t="s">
        <v>3831</v>
      </c>
      <c r="F1032" s="31"/>
      <c r="G1032" s="24"/>
      <c r="H1032" s="24"/>
      <c r="I1032" s="25"/>
      <c r="J1032" s="24"/>
      <c r="K1032" s="24"/>
      <c r="L1032" s="27"/>
      <c r="M1032" s="28"/>
      <c r="N1032" s="28"/>
      <c r="O1032" s="27"/>
      <c r="P1032" s="27"/>
      <c r="Q1032" s="33">
        <f t="shared" si="73"/>
        <v>40.4</v>
      </c>
      <c r="R1032" s="34">
        <f t="shared" si="74"/>
        <v>37</v>
      </c>
      <c r="S1032" s="23"/>
      <c r="T1032" s="27"/>
      <c r="U1032" s="29"/>
      <c r="V1032" s="29"/>
      <c r="W1032" s="27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  <c r="BL1032" s="29"/>
      <c r="BM1032" s="29"/>
      <c r="BN1032" s="29"/>
      <c r="BO1032" s="29"/>
      <c r="BP1032" s="29"/>
      <c r="BQ1032" s="29"/>
      <c r="BR1032" s="29"/>
      <c r="BS1032" s="29"/>
      <c r="BT1032" s="29"/>
      <c r="BU1032" s="29"/>
      <c r="BV1032" s="29"/>
      <c r="BW1032" s="29"/>
      <c r="BX1032" s="29"/>
      <c r="BY1032" s="29"/>
      <c r="BZ1032" s="29"/>
      <c r="CA1032" s="29"/>
      <c r="CB1032" s="29"/>
      <c r="CC1032" s="29"/>
      <c r="CD1032" s="29"/>
      <c r="CE1032" s="29"/>
      <c r="CF1032" s="29"/>
      <c r="CG1032" s="29"/>
      <c r="CH1032" s="29"/>
      <c r="CI1032" s="29"/>
      <c r="CJ1032" s="29"/>
      <c r="CK1032" s="29"/>
      <c r="CL1032" s="29"/>
      <c r="CM1032" s="29"/>
      <c r="CN1032" s="29"/>
      <c r="CO1032" s="29"/>
      <c r="CP1032" s="29"/>
      <c r="CQ1032" s="29"/>
      <c r="CR1032" s="29"/>
      <c r="CS1032" s="29"/>
      <c r="CT1032" s="29"/>
      <c r="CU1032" s="29"/>
      <c r="CV1032" s="29"/>
      <c r="CW1032" s="29"/>
      <c r="CX1032" s="29"/>
      <c r="CY1032" s="29"/>
      <c r="CZ1032" s="29"/>
      <c r="DA1032" s="29"/>
      <c r="DB1032" s="29"/>
      <c r="DC1032" s="29"/>
      <c r="DD1032" s="29"/>
      <c r="DE1032" s="29"/>
      <c r="DF1032" s="29"/>
      <c r="DG1032" s="29"/>
      <c r="DH1032" s="29"/>
      <c r="DI1032" s="29"/>
      <c r="DJ1032" s="29"/>
      <c r="DK1032" s="29"/>
      <c r="DL1032" s="29"/>
      <c r="DM1032" s="29">
        <v>40.4</v>
      </c>
      <c r="DN1032" s="29"/>
      <c r="DO1032" s="29"/>
      <c r="DP1032" s="29"/>
      <c r="DQ1032" s="29"/>
      <c r="DR1032" s="29"/>
      <c r="DS1032" s="29"/>
      <c r="DT1032" s="29"/>
      <c r="DU1032" s="29"/>
      <c r="DV1032" s="29"/>
      <c r="DW1032" s="29"/>
      <c r="DX1032" s="29"/>
      <c r="DY1032" s="29"/>
      <c r="DZ1032" s="29"/>
      <c r="EA1032" s="29"/>
      <c r="EB1032" s="29"/>
      <c r="EC1032" s="29"/>
      <c r="ED1032" s="29"/>
      <c r="EE1032" s="29"/>
      <c r="EF1032" s="29"/>
      <c r="EG1032" s="29"/>
      <c r="EH1032" s="29"/>
      <c r="EI1032" s="29"/>
      <c r="EJ1032" s="29"/>
      <c r="EK1032" s="29"/>
      <c r="EL1032" s="29"/>
      <c r="EM1032" s="29"/>
      <c r="EN1032" s="29"/>
      <c r="EO1032" s="29"/>
      <c r="EP1032" s="29"/>
      <c r="EQ1032" s="29"/>
      <c r="ER1032" s="29"/>
      <c r="ES1032" s="29"/>
      <c r="ET1032" s="29"/>
      <c r="EU1032" s="29"/>
      <c r="EV1032" s="29"/>
      <c r="EW1032" s="29"/>
      <c r="EX1032" s="29"/>
      <c r="EY1032" s="29"/>
      <c r="EZ1032" s="29"/>
      <c r="FA1032" s="29"/>
      <c r="FB1032" s="29"/>
      <c r="FC1032" s="29"/>
      <c r="FD1032" s="29"/>
      <c r="FE1032" s="29"/>
      <c r="FF1032" s="29"/>
      <c r="FG1032" s="29"/>
      <c r="FH1032" s="29"/>
      <c r="FI1032" s="29"/>
      <c r="FJ1032" s="29"/>
      <c r="FK1032" s="29"/>
      <c r="FL1032" s="29"/>
      <c r="FM1032" s="29"/>
      <c r="FN1032" s="29"/>
      <c r="FO1032" s="29"/>
      <c r="FP1032" s="29"/>
      <c r="FQ1032" s="29"/>
      <c r="FR1032" s="29"/>
      <c r="FS1032" s="29"/>
      <c r="FT1032" s="29"/>
      <c r="FU1032" s="29"/>
      <c r="FV1032" s="29"/>
      <c r="FW1032" s="29"/>
      <c r="FX1032" s="29"/>
      <c r="FY1032" s="29"/>
      <c r="FZ1032" s="29"/>
      <c r="GA1032" s="29"/>
      <c r="GB1032" s="29"/>
      <c r="GC1032" s="29"/>
    </row>
    <row r="1033" spans="1:185" s="30" customFormat="1" ht="15.75" customHeight="1" x14ac:dyDescent="0.2">
      <c r="A1033" s="25" t="s">
        <v>1723</v>
      </c>
      <c r="B1033" s="41" t="s">
        <v>3334</v>
      </c>
      <c r="C1033" s="26" t="s">
        <v>105</v>
      </c>
      <c r="D1033" s="24" t="s">
        <v>3740</v>
      </c>
      <c r="E1033" s="24" t="s">
        <v>767</v>
      </c>
      <c r="F1033" s="31"/>
      <c r="G1033" s="24"/>
      <c r="H1033" s="24"/>
      <c r="I1033" s="25"/>
      <c r="J1033" s="24"/>
      <c r="K1033" s="24"/>
      <c r="L1033" s="27"/>
      <c r="M1033" s="28"/>
      <c r="N1033" s="28"/>
      <c r="O1033" s="27"/>
      <c r="P1033" s="27"/>
      <c r="Q1033" s="33">
        <f t="shared" si="73"/>
        <v>40.4</v>
      </c>
      <c r="R1033" s="34">
        <f t="shared" si="74"/>
        <v>37</v>
      </c>
      <c r="S1033" s="23"/>
      <c r="T1033" s="27"/>
      <c r="U1033" s="29"/>
      <c r="V1033" s="29"/>
      <c r="W1033" s="27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/>
      <c r="BI1033" s="29"/>
      <c r="BJ1033" s="29"/>
      <c r="BK1033" s="29"/>
      <c r="BL1033" s="29"/>
      <c r="BM1033" s="29"/>
      <c r="BN1033" s="29"/>
      <c r="BO1033" s="29"/>
      <c r="BP1033" s="29"/>
      <c r="BQ1033" s="29"/>
      <c r="BR1033" s="29"/>
      <c r="BS1033" s="29"/>
      <c r="BT1033" s="29"/>
      <c r="BU1033" s="29"/>
      <c r="BV1033" s="29"/>
      <c r="BW1033" s="29"/>
      <c r="BX1033" s="29"/>
      <c r="BY1033" s="29"/>
      <c r="BZ1033" s="29"/>
      <c r="CA1033" s="29"/>
      <c r="CB1033" s="29"/>
      <c r="CC1033" s="29"/>
      <c r="CD1033" s="29"/>
      <c r="CE1033" s="29"/>
      <c r="CF1033" s="29"/>
      <c r="CG1033" s="29"/>
      <c r="CH1033" s="29"/>
      <c r="CI1033" s="29"/>
      <c r="CJ1033" s="29"/>
      <c r="CK1033" s="29"/>
      <c r="CL1033" s="29"/>
      <c r="CM1033" s="29"/>
      <c r="CN1033" s="29"/>
      <c r="CO1033" s="29"/>
      <c r="CP1033" s="29"/>
      <c r="CQ1033" s="29">
        <v>40.4</v>
      </c>
      <c r="CR1033" s="29"/>
      <c r="CS1033" s="29"/>
      <c r="CT1033" s="29"/>
      <c r="CU1033" s="29"/>
      <c r="CV1033" s="29"/>
      <c r="CW1033" s="29"/>
      <c r="CX1033" s="29"/>
      <c r="CY1033" s="29"/>
      <c r="CZ1033" s="29"/>
      <c r="DA1033" s="29"/>
      <c r="DB1033" s="29"/>
      <c r="DC1033" s="29"/>
      <c r="DD1033" s="29"/>
      <c r="DE1033" s="29"/>
      <c r="DF1033" s="29"/>
      <c r="DG1033" s="29"/>
      <c r="DH1033" s="29"/>
      <c r="DI1033" s="29"/>
      <c r="DJ1033" s="29"/>
      <c r="DK1033" s="29"/>
      <c r="DL1033" s="29"/>
      <c r="DM1033" s="29"/>
      <c r="DN1033" s="29"/>
      <c r="DO1033" s="29"/>
      <c r="DP1033" s="29"/>
      <c r="DQ1033" s="29"/>
      <c r="DR1033" s="29"/>
      <c r="DS1033" s="29"/>
      <c r="DT1033" s="29"/>
      <c r="DU1033" s="29"/>
      <c r="DV1033" s="29"/>
      <c r="DW1033" s="29"/>
      <c r="DX1033" s="29"/>
      <c r="DY1033" s="29"/>
      <c r="DZ1033" s="29"/>
      <c r="EA1033" s="29"/>
      <c r="EB1033" s="29"/>
      <c r="EC1033" s="29"/>
      <c r="ED1033" s="29"/>
      <c r="EE1033" s="29"/>
      <c r="EF1033" s="29"/>
      <c r="EG1033" s="29"/>
      <c r="EH1033" s="29"/>
      <c r="EI1033" s="29"/>
      <c r="EJ1033" s="29"/>
      <c r="EK1033" s="29"/>
      <c r="EL1033" s="29"/>
      <c r="EM1033" s="29"/>
      <c r="EN1033" s="29"/>
      <c r="EO1033" s="29"/>
      <c r="EP1033" s="29"/>
      <c r="EQ1033" s="29"/>
      <c r="ER1033" s="29"/>
      <c r="ES1033" s="29"/>
      <c r="ET1033" s="29"/>
      <c r="EU1033" s="29"/>
      <c r="EV1033" s="29"/>
      <c r="EW1033" s="29"/>
      <c r="EX1033" s="29"/>
      <c r="EY1033" s="29"/>
      <c r="EZ1033" s="29"/>
      <c r="FA1033" s="29"/>
      <c r="FB1033" s="29"/>
      <c r="FC1033" s="29"/>
      <c r="FD1033" s="29"/>
      <c r="FE1033" s="29"/>
      <c r="FF1033" s="29"/>
      <c r="FG1033" s="29"/>
      <c r="FH1033" s="29"/>
      <c r="FI1033" s="29"/>
      <c r="FJ1033" s="29"/>
      <c r="FK1033" s="29"/>
      <c r="FL1033" s="29"/>
      <c r="FM1033" s="29"/>
      <c r="FN1033" s="29"/>
      <c r="FO1033" s="29"/>
      <c r="FP1033" s="29"/>
      <c r="FQ1033" s="29"/>
      <c r="FR1033" s="29"/>
      <c r="FS1033" s="29"/>
      <c r="FT1033" s="29"/>
      <c r="FU1033" s="29"/>
      <c r="FV1033" s="29"/>
      <c r="FW1033" s="29"/>
      <c r="FX1033" s="29"/>
      <c r="FY1033" s="29"/>
      <c r="FZ1033" s="29"/>
      <c r="GA1033" s="29"/>
      <c r="GB1033" s="29"/>
      <c r="GC1033" s="29"/>
    </row>
    <row r="1034" spans="1:185" s="30" customFormat="1" ht="15.75" customHeight="1" x14ac:dyDescent="0.2">
      <c r="A1034" s="25" t="s">
        <v>1723</v>
      </c>
      <c r="B1034" s="41" t="s">
        <v>3334</v>
      </c>
      <c r="C1034" s="26" t="s">
        <v>105</v>
      </c>
      <c r="D1034" s="24" t="s">
        <v>3738</v>
      </c>
      <c r="E1034" s="24" t="s">
        <v>2677</v>
      </c>
      <c r="F1034" s="31"/>
      <c r="G1034" s="24"/>
      <c r="H1034" s="24"/>
      <c r="I1034" s="25"/>
      <c r="J1034" s="24"/>
      <c r="K1034" s="24"/>
      <c r="L1034" s="27"/>
      <c r="M1034" s="28"/>
      <c r="N1034" s="28"/>
      <c r="O1034" s="27"/>
      <c r="P1034" s="27"/>
      <c r="Q1034" s="33">
        <f t="shared" si="73"/>
        <v>40</v>
      </c>
      <c r="R1034" s="34">
        <f t="shared" si="74"/>
        <v>40</v>
      </c>
      <c r="S1034" s="23"/>
      <c r="T1034" s="27"/>
      <c r="U1034" s="29"/>
      <c r="V1034" s="29"/>
      <c r="W1034" s="27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  <c r="BL1034" s="29"/>
      <c r="BM1034" s="29"/>
      <c r="BN1034" s="29"/>
      <c r="BO1034" s="29"/>
      <c r="BP1034" s="29"/>
      <c r="BQ1034" s="29"/>
      <c r="BR1034" s="29"/>
      <c r="BS1034" s="29"/>
      <c r="BT1034" s="29"/>
      <c r="BU1034" s="29"/>
      <c r="BV1034" s="29"/>
      <c r="BW1034" s="29"/>
      <c r="BX1034" s="29"/>
      <c r="BY1034" s="29"/>
      <c r="BZ1034" s="29"/>
      <c r="CA1034" s="29"/>
      <c r="CB1034" s="29"/>
      <c r="CC1034" s="29"/>
      <c r="CD1034" s="29"/>
      <c r="CE1034" s="29"/>
      <c r="CF1034" s="29"/>
      <c r="CG1034" s="29"/>
      <c r="CH1034" s="29"/>
      <c r="CI1034" s="29"/>
      <c r="CJ1034" s="29"/>
      <c r="CK1034" s="29"/>
      <c r="CL1034" s="29"/>
      <c r="CM1034" s="29"/>
      <c r="CN1034" s="29"/>
      <c r="CO1034" s="29"/>
      <c r="CP1034" s="29"/>
      <c r="CQ1034" s="29"/>
      <c r="CR1034" s="29">
        <v>40</v>
      </c>
      <c r="CS1034" s="29"/>
      <c r="CT1034" s="29"/>
      <c r="CU1034" s="29"/>
      <c r="CV1034" s="29"/>
      <c r="CW1034" s="29"/>
      <c r="CX1034" s="29"/>
      <c r="CY1034" s="29"/>
      <c r="CZ1034" s="29"/>
      <c r="DA1034" s="29"/>
      <c r="DB1034" s="29"/>
      <c r="DC1034" s="29"/>
      <c r="DD1034" s="29"/>
      <c r="DE1034" s="29"/>
      <c r="DF1034" s="29"/>
      <c r="DG1034" s="29"/>
      <c r="DH1034" s="29"/>
      <c r="DI1034" s="29"/>
      <c r="DJ1034" s="29"/>
      <c r="DK1034" s="29"/>
      <c r="DL1034" s="29"/>
      <c r="DM1034" s="29"/>
      <c r="DN1034" s="29"/>
      <c r="DO1034" s="29"/>
      <c r="DP1034" s="29"/>
      <c r="DQ1034" s="29"/>
      <c r="DR1034" s="29"/>
      <c r="DS1034" s="29"/>
      <c r="DT1034" s="29"/>
      <c r="DU1034" s="29"/>
      <c r="DV1034" s="29"/>
      <c r="DW1034" s="29"/>
      <c r="DX1034" s="29"/>
      <c r="DY1034" s="29"/>
      <c r="DZ1034" s="29"/>
      <c r="EA1034" s="29"/>
      <c r="EB1034" s="29"/>
      <c r="EC1034" s="29"/>
      <c r="ED1034" s="29"/>
      <c r="EE1034" s="29"/>
      <c r="EF1034" s="29"/>
      <c r="EG1034" s="29"/>
      <c r="EH1034" s="29"/>
      <c r="EI1034" s="29"/>
      <c r="EJ1034" s="29"/>
      <c r="EK1034" s="29"/>
      <c r="EL1034" s="29"/>
      <c r="EM1034" s="29"/>
      <c r="EN1034" s="29"/>
      <c r="EO1034" s="29"/>
      <c r="EP1034" s="29"/>
      <c r="EQ1034" s="29"/>
      <c r="ER1034" s="29"/>
      <c r="ES1034" s="29"/>
      <c r="ET1034" s="29"/>
      <c r="EU1034" s="29"/>
      <c r="EV1034" s="29"/>
      <c r="EW1034" s="29"/>
      <c r="EX1034" s="29"/>
      <c r="EY1034" s="29"/>
      <c r="EZ1034" s="29"/>
      <c r="FA1034" s="29"/>
      <c r="FB1034" s="29"/>
      <c r="FC1034" s="29"/>
      <c r="FD1034" s="29"/>
      <c r="FE1034" s="29"/>
      <c r="FF1034" s="29"/>
      <c r="FG1034" s="29"/>
      <c r="FH1034" s="29"/>
      <c r="FI1034" s="29"/>
      <c r="FJ1034" s="29"/>
      <c r="FK1034" s="29"/>
      <c r="FL1034" s="29"/>
      <c r="FM1034" s="29"/>
      <c r="FN1034" s="29"/>
      <c r="FO1034" s="29"/>
      <c r="FP1034" s="29"/>
      <c r="FQ1034" s="29"/>
      <c r="FR1034" s="29"/>
      <c r="FS1034" s="29"/>
      <c r="FT1034" s="29"/>
      <c r="FU1034" s="29"/>
      <c r="FV1034" s="29"/>
      <c r="FW1034" s="29"/>
      <c r="FX1034" s="29"/>
      <c r="FY1034" s="29"/>
      <c r="FZ1034" s="29"/>
      <c r="GA1034" s="29"/>
      <c r="GB1034" s="29"/>
      <c r="GC1034" s="29"/>
    </row>
    <row r="1035" spans="1:185" s="30" customFormat="1" ht="15.75" customHeight="1" x14ac:dyDescent="0.2">
      <c r="A1035" s="25" t="s">
        <v>1723</v>
      </c>
      <c r="B1035" s="41" t="s">
        <v>3334</v>
      </c>
      <c r="C1035" s="26" t="s">
        <v>105</v>
      </c>
      <c r="D1035" s="24" t="s">
        <v>1801</v>
      </c>
      <c r="E1035" s="24" t="s">
        <v>3370</v>
      </c>
      <c r="F1035" s="31"/>
      <c r="G1035" s="24"/>
      <c r="H1035" s="24"/>
      <c r="I1035" s="25"/>
      <c r="J1035" s="24"/>
      <c r="K1035" s="24"/>
      <c r="L1035" s="27"/>
      <c r="M1035" s="28"/>
      <c r="N1035" s="28"/>
      <c r="O1035" s="27"/>
      <c r="P1035" s="27"/>
      <c r="Q1035" s="33">
        <f t="shared" si="73"/>
        <v>40</v>
      </c>
      <c r="R1035" s="34">
        <f t="shared" si="74"/>
        <v>40</v>
      </c>
      <c r="S1035" s="23"/>
      <c r="T1035" s="27"/>
      <c r="U1035" s="29"/>
      <c r="V1035" s="29"/>
      <c r="W1035" s="27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>
        <v>40</v>
      </c>
      <c r="BC1035" s="29"/>
      <c r="BD1035" s="29"/>
      <c r="BE1035" s="29"/>
      <c r="BF1035" s="29"/>
      <c r="BG1035" s="29"/>
      <c r="BH1035" s="29"/>
      <c r="BI1035" s="29"/>
      <c r="BJ1035" s="29"/>
      <c r="BK1035" s="29"/>
      <c r="BL1035" s="29"/>
      <c r="BM1035" s="29"/>
      <c r="BN1035" s="29"/>
      <c r="BO1035" s="29"/>
      <c r="BP1035" s="29"/>
      <c r="BQ1035" s="29"/>
      <c r="BR1035" s="29"/>
      <c r="BS1035" s="29"/>
      <c r="BT1035" s="29"/>
      <c r="BU1035" s="29"/>
      <c r="BV1035" s="29"/>
      <c r="BW1035" s="29"/>
      <c r="BX1035" s="29"/>
      <c r="BY1035" s="29"/>
      <c r="BZ1035" s="29"/>
      <c r="CA1035" s="29"/>
      <c r="CB1035" s="29"/>
      <c r="CC1035" s="29"/>
      <c r="CD1035" s="29"/>
      <c r="CE1035" s="29"/>
      <c r="CF1035" s="29"/>
      <c r="CG1035" s="29"/>
      <c r="CH1035" s="29"/>
      <c r="CI1035" s="29"/>
      <c r="CJ1035" s="29"/>
      <c r="CK1035" s="29"/>
      <c r="CL1035" s="29"/>
      <c r="CM1035" s="29"/>
      <c r="CN1035" s="29"/>
      <c r="CO1035" s="29"/>
      <c r="CP1035" s="29"/>
      <c r="CQ1035" s="29"/>
      <c r="CR1035" s="29"/>
      <c r="CS1035" s="29"/>
      <c r="CT1035" s="29"/>
      <c r="CU1035" s="29"/>
      <c r="CV1035" s="29"/>
      <c r="CW1035" s="29"/>
      <c r="CX1035" s="29"/>
      <c r="CY1035" s="29"/>
      <c r="CZ1035" s="29"/>
      <c r="DA1035" s="29"/>
      <c r="DB1035" s="29"/>
      <c r="DC1035" s="29"/>
      <c r="DD1035" s="29"/>
      <c r="DE1035" s="29"/>
      <c r="DF1035" s="29"/>
      <c r="DG1035" s="29"/>
      <c r="DH1035" s="29"/>
      <c r="DI1035" s="29"/>
      <c r="DJ1035" s="29"/>
      <c r="DK1035" s="29"/>
      <c r="DL1035" s="29"/>
      <c r="DM1035" s="29"/>
      <c r="DN1035" s="29"/>
      <c r="DO1035" s="29"/>
      <c r="DP1035" s="29"/>
      <c r="DQ1035" s="29"/>
      <c r="DR1035" s="29"/>
      <c r="DS1035" s="29"/>
      <c r="DT1035" s="29"/>
      <c r="DU1035" s="29"/>
      <c r="DV1035" s="29"/>
      <c r="DW1035" s="29"/>
      <c r="DX1035" s="29"/>
      <c r="DY1035" s="29"/>
      <c r="DZ1035" s="29"/>
      <c r="EA1035" s="29"/>
      <c r="EB1035" s="29"/>
      <c r="EC1035" s="29"/>
      <c r="ED1035" s="29"/>
      <c r="EE1035" s="29"/>
      <c r="EF1035" s="29"/>
      <c r="EG1035" s="29"/>
      <c r="EH1035" s="29"/>
      <c r="EI1035" s="29"/>
      <c r="EJ1035" s="29"/>
      <c r="EK1035" s="29"/>
      <c r="EL1035" s="29"/>
      <c r="EM1035" s="29"/>
      <c r="EN1035" s="29"/>
      <c r="EO1035" s="29"/>
      <c r="EP1035" s="29"/>
      <c r="EQ1035" s="29"/>
      <c r="ER1035" s="29"/>
      <c r="ES1035" s="29"/>
      <c r="ET1035" s="29"/>
      <c r="EU1035" s="29"/>
      <c r="EV1035" s="29"/>
      <c r="EW1035" s="29"/>
      <c r="EX1035" s="29"/>
      <c r="EY1035" s="29"/>
      <c r="EZ1035" s="29"/>
      <c r="FA1035" s="29"/>
      <c r="FB1035" s="29"/>
      <c r="FC1035" s="29"/>
      <c r="FD1035" s="29"/>
      <c r="FE1035" s="29"/>
      <c r="FF1035" s="29"/>
      <c r="FG1035" s="29"/>
      <c r="FH1035" s="29"/>
      <c r="FI1035" s="29"/>
      <c r="FJ1035" s="29"/>
      <c r="FK1035" s="29"/>
      <c r="FL1035" s="29"/>
      <c r="FM1035" s="29"/>
      <c r="FN1035" s="29"/>
      <c r="FO1035" s="29"/>
      <c r="FP1035" s="29"/>
      <c r="FQ1035" s="29"/>
      <c r="FR1035" s="29"/>
      <c r="FS1035" s="29"/>
      <c r="FT1035" s="29"/>
      <c r="FU1035" s="29"/>
      <c r="FV1035" s="29"/>
      <c r="FW1035" s="29"/>
      <c r="FX1035" s="29"/>
      <c r="FY1035" s="29"/>
      <c r="FZ1035" s="29"/>
      <c r="GA1035" s="29"/>
      <c r="GB1035" s="29"/>
      <c r="GC1035" s="29"/>
    </row>
    <row r="1036" spans="1:185" s="30" customFormat="1" ht="15.75" customHeight="1" x14ac:dyDescent="0.2">
      <c r="A1036" s="25" t="s">
        <v>1723</v>
      </c>
      <c r="B1036" s="41" t="s">
        <v>3334</v>
      </c>
      <c r="C1036" s="26" t="s">
        <v>105</v>
      </c>
      <c r="D1036" s="24" t="s">
        <v>3371</v>
      </c>
      <c r="E1036" s="24" t="s">
        <v>3372</v>
      </c>
      <c r="F1036" s="31"/>
      <c r="G1036" s="24" t="s">
        <v>3373</v>
      </c>
      <c r="H1036" s="24" t="s">
        <v>988</v>
      </c>
      <c r="I1036" s="25">
        <v>8</v>
      </c>
      <c r="J1036" s="24" t="s">
        <v>3374</v>
      </c>
      <c r="K1036" s="24" t="s">
        <v>3375</v>
      </c>
      <c r="L1036" s="27">
        <v>999801207</v>
      </c>
      <c r="M1036" s="28" t="s">
        <v>112</v>
      </c>
      <c r="N1036" s="28"/>
      <c r="O1036" s="27"/>
      <c r="P1036" s="27"/>
      <c r="Q1036" s="33">
        <f t="shared" si="73"/>
        <v>40</v>
      </c>
      <c r="R1036" s="34">
        <f t="shared" si="74"/>
        <v>40</v>
      </c>
      <c r="S1036" s="23"/>
      <c r="T1036" s="27"/>
      <c r="U1036" s="29"/>
      <c r="V1036" s="29"/>
      <c r="W1036" s="27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  <c r="BL1036" s="29"/>
      <c r="BM1036" s="29"/>
      <c r="BN1036" s="29"/>
      <c r="BO1036" s="29"/>
      <c r="BP1036" s="29"/>
      <c r="BQ1036" s="29"/>
      <c r="BR1036" s="29"/>
      <c r="BS1036" s="29"/>
      <c r="BT1036" s="29"/>
      <c r="BU1036" s="29"/>
      <c r="BV1036" s="29"/>
      <c r="BW1036" s="29"/>
      <c r="BX1036" s="29"/>
      <c r="BY1036" s="29"/>
      <c r="BZ1036" s="29"/>
      <c r="CA1036" s="29"/>
      <c r="CB1036" s="29"/>
      <c r="CC1036" s="29"/>
      <c r="CD1036" s="29"/>
      <c r="CE1036" s="29"/>
      <c r="CF1036" s="29"/>
      <c r="CG1036" s="29"/>
      <c r="CH1036" s="29"/>
      <c r="CI1036" s="29"/>
      <c r="CJ1036" s="29">
        <v>40</v>
      </c>
      <c r="CK1036" s="29"/>
      <c r="CL1036" s="29"/>
      <c r="CM1036" s="29"/>
      <c r="CN1036" s="29"/>
      <c r="CO1036" s="29"/>
      <c r="CP1036" s="29"/>
      <c r="CQ1036" s="29"/>
      <c r="CR1036" s="29"/>
      <c r="CS1036" s="29"/>
      <c r="CT1036" s="29"/>
      <c r="CU1036" s="29"/>
      <c r="CV1036" s="29"/>
      <c r="CW1036" s="29"/>
      <c r="CX1036" s="29"/>
      <c r="CY1036" s="29"/>
      <c r="CZ1036" s="29"/>
      <c r="DA1036" s="29"/>
      <c r="DB1036" s="29"/>
      <c r="DC1036" s="29"/>
      <c r="DD1036" s="29"/>
      <c r="DE1036" s="29"/>
      <c r="DF1036" s="29"/>
      <c r="DG1036" s="29"/>
      <c r="DH1036" s="29"/>
      <c r="DI1036" s="29"/>
      <c r="DJ1036" s="29"/>
      <c r="DK1036" s="29"/>
      <c r="DL1036" s="29"/>
      <c r="DM1036" s="29"/>
      <c r="DN1036" s="29"/>
      <c r="DO1036" s="29"/>
      <c r="DP1036" s="29"/>
      <c r="DQ1036" s="29"/>
      <c r="DR1036" s="29"/>
      <c r="DS1036" s="29"/>
      <c r="DT1036" s="29"/>
      <c r="DU1036" s="29"/>
      <c r="DV1036" s="29"/>
      <c r="DW1036" s="29"/>
      <c r="DX1036" s="29"/>
      <c r="DY1036" s="29"/>
      <c r="DZ1036" s="29"/>
      <c r="EA1036" s="29"/>
      <c r="EB1036" s="29"/>
      <c r="EC1036" s="29"/>
      <c r="ED1036" s="29"/>
      <c r="EE1036" s="29"/>
      <c r="EF1036" s="29"/>
      <c r="EG1036" s="29"/>
      <c r="EH1036" s="29"/>
      <c r="EI1036" s="29"/>
      <c r="EJ1036" s="29"/>
      <c r="EK1036" s="29"/>
      <c r="EL1036" s="29"/>
      <c r="EM1036" s="29"/>
      <c r="EN1036" s="29"/>
      <c r="EO1036" s="29"/>
      <c r="EP1036" s="29"/>
      <c r="EQ1036" s="29"/>
      <c r="ER1036" s="29"/>
      <c r="ES1036" s="29"/>
      <c r="ET1036" s="29"/>
      <c r="EU1036" s="29"/>
      <c r="EV1036" s="29"/>
      <c r="EW1036" s="29"/>
      <c r="EX1036" s="29"/>
      <c r="EY1036" s="29"/>
      <c r="EZ1036" s="29"/>
      <c r="FA1036" s="29"/>
      <c r="FB1036" s="29"/>
      <c r="FC1036" s="29"/>
      <c r="FD1036" s="29"/>
      <c r="FE1036" s="29"/>
      <c r="FF1036" s="29"/>
      <c r="FG1036" s="29"/>
      <c r="FH1036" s="29"/>
      <c r="FI1036" s="29"/>
      <c r="FJ1036" s="29"/>
      <c r="FK1036" s="29"/>
      <c r="FL1036" s="29"/>
      <c r="FM1036" s="29"/>
      <c r="FN1036" s="29"/>
      <c r="FO1036" s="29"/>
      <c r="FP1036" s="29"/>
      <c r="FQ1036" s="29"/>
      <c r="FR1036" s="29"/>
      <c r="FS1036" s="29"/>
      <c r="FT1036" s="29"/>
      <c r="FU1036" s="29"/>
      <c r="FV1036" s="29"/>
      <c r="FW1036" s="29"/>
      <c r="FX1036" s="29"/>
      <c r="FY1036" s="29"/>
      <c r="FZ1036" s="29"/>
      <c r="GA1036" s="29"/>
      <c r="GB1036" s="29"/>
      <c r="GC1036" s="29"/>
    </row>
    <row r="1037" spans="1:185" s="30" customFormat="1" ht="15.75" customHeight="1" x14ac:dyDescent="0.2">
      <c r="A1037" s="49" t="s">
        <v>1723</v>
      </c>
      <c r="B1037" s="41" t="s">
        <v>3334</v>
      </c>
      <c r="C1037" s="50" t="s">
        <v>105</v>
      </c>
      <c r="D1037" s="24" t="s">
        <v>1876</v>
      </c>
      <c r="E1037" s="24" t="s">
        <v>3376</v>
      </c>
      <c r="F1037" s="31"/>
      <c r="G1037" s="24"/>
      <c r="H1037" s="24"/>
      <c r="I1037" s="25"/>
      <c r="J1037" s="24"/>
      <c r="K1037" s="24"/>
      <c r="L1037" s="27"/>
      <c r="M1037" s="28"/>
      <c r="N1037" s="28"/>
      <c r="O1037" s="27"/>
      <c r="P1037" s="27"/>
      <c r="Q1037" s="33">
        <f t="shared" si="73"/>
        <v>40</v>
      </c>
      <c r="R1037" s="34">
        <f t="shared" si="74"/>
        <v>40</v>
      </c>
      <c r="S1037" s="23"/>
      <c r="T1037" s="27"/>
      <c r="U1037" s="29"/>
      <c r="V1037" s="29"/>
      <c r="W1037" s="27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>
        <v>40</v>
      </c>
      <c r="BH1037" s="29"/>
      <c r="BI1037" s="29"/>
      <c r="BJ1037" s="29"/>
      <c r="BK1037" s="29"/>
      <c r="BL1037" s="29"/>
      <c r="BM1037" s="29"/>
      <c r="BN1037" s="29"/>
      <c r="BO1037" s="29"/>
      <c r="BP1037" s="29"/>
      <c r="BQ1037" s="29"/>
      <c r="BR1037" s="29"/>
      <c r="BS1037" s="29"/>
      <c r="BT1037" s="29"/>
      <c r="BU1037" s="29"/>
      <c r="BV1037" s="29"/>
      <c r="BW1037" s="29"/>
      <c r="BX1037" s="29"/>
      <c r="BY1037" s="29"/>
      <c r="BZ1037" s="29"/>
      <c r="CA1037" s="29"/>
      <c r="CB1037" s="29"/>
      <c r="CC1037" s="29"/>
      <c r="CD1037" s="29"/>
      <c r="CE1037" s="29"/>
      <c r="CF1037" s="29"/>
      <c r="CG1037" s="29"/>
      <c r="CH1037" s="29"/>
      <c r="CI1037" s="29"/>
      <c r="CJ1037" s="29"/>
      <c r="CK1037" s="29"/>
      <c r="CL1037" s="29"/>
      <c r="CM1037" s="29"/>
      <c r="CN1037" s="29"/>
      <c r="CO1037" s="29"/>
      <c r="CP1037" s="29"/>
      <c r="CQ1037" s="29"/>
      <c r="CR1037" s="29"/>
      <c r="CS1037" s="29"/>
      <c r="CT1037" s="29"/>
      <c r="CU1037" s="29"/>
      <c r="CV1037" s="29"/>
      <c r="CW1037" s="29"/>
      <c r="CX1037" s="29"/>
      <c r="CY1037" s="29"/>
      <c r="CZ1037" s="29"/>
      <c r="DA1037" s="29"/>
      <c r="DB1037" s="29"/>
      <c r="DC1037" s="29"/>
      <c r="DD1037" s="29"/>
      <c r="DE1037" s="29"/>
      <c r="DF1037" s="29"/>
      <c r="DG1037" s="29"/>
      <c r="DH1037" s="29"/>
      <c r="DI1037" s="29"/>
      <c r="DJ1037" s="29"/>
      <c r="DK1037" s="29"/>
      <c r="DL1037" s="29"/>
      <c r="DM1037" s="29"/>
      <c r="DN1037" s="29"/>
      <c r="DO1037" s="29"/>
      <c r="DP1037" s="29"/>
      <c r="DQ1037" s="29"/>
      <c r="DR1037" s="29"/>
      <c r="DS1037" s="29"/>
      <c r="DT1037" s="29"/>
      <c r="DU1037" s="29"/>
      <c r="DV1037" s="29"/>
      <c r="DW1037" s="29"/>
      <c r="DX1037" s="29"/>
      <c r="DY1037" s="29"/>
      <c r="DZ1037" s="29"/>
      <c r="EA1037" s="29"/>
      <c r="EB1037" s="29"/>
      <c r="EC1037" s="29"/>
      <c r="ED1037" s="29"/>
      <c r="EE1037" s="29"/>
      <c r="EF1037" s="29"/>
      <c r="EG1037" s="29"/>
      <c r="EH1037" s="29"/>
      <c r="EI1037" s="29"/>
      <c r="EJ1037" s="29"/>
      <c r="EK1037" s="29"/>
      <c r="EL1037" s="29"/>
      <c r="EM1037" s="29"/>
      <c r="EN1037" s="29"/>
      <c r="EO1037" s="29"/>
      <c r="EP1037" s="29"/>
      <c r="EQ1037" s="29"/>
      <c r="ER1037" s="29"/>
      <c r="ES1037" s="29"/>
      <c r="ET1037" s="29"/>
      <c r="EU1037" s="29"/>
      <c r="EV1037" s="29"/>
      <c r="EW1037" s="29"/>
      <c r="EX1037" s="29"/>
      <c r="EY1037" s="29"/>
      <c r="EZ1037" s="29"/>
      <c r="FA1037" s="29"/>
      <c r="FB1037" s="29"/>
      <c r="FC1037" s="29"/>
      <c r="FD1037" s="29"/>
      <c r="FE1037" s="29"/>
      <c r="FF1037" s="29"/>
      <c r="FG1037" s="29"/>
      <c r="FH1037" s="29"/>
      <c r="FI1037" s="29"/>
      <c r="FJ1037" s="29"/>
      <c r="FK1037" s="29"/>
      <c r="FL1037" s="29"/>
      <c r="FM1037" s="29"/>
      <c r="FN1037" s="29"/>
      <c r="FO1037" s="29"/>
      <c r="FP1037" s="29"/>
      <c r="FQ1037" s="29"/>
      <c r="FR1037" s="29"/>
      <c r="FS1037" s="29"/>
      <c r="FT1037" s="29"/>
      <c r="FU1037" s="29"/>
      <c r="FV1037" s="29"/>
      <c r="FW1037" s="29"/>
      <c r="FX1037" s="29"/>
      <c r="FY1037" s="29"/>
      <c r="FZ1037" s="29"/>
      <c r="GA1037" s="29"/>
      <c r="GB1037" s="29"/>
      <c r="GC1037" s="29"/>
    </row>
    <row r="1038" spans="1:185" s="30" customFormat="1" ht="15.75" customHeight="1" x14ac:dyDescent="0.2">
      <c r="A1038" s="49" t="s">
        <v>1723</v>
      </c>
      <c r="B1038" s="41" t="s">
        <v>3334</v>
      </c>
      <c r="C1038" s="50" t="s">
        <v>105</v>
      </c>
      <c r="D1038" s="24" t="s">
        <v>2413</v>
      </c>
      <c r="E1038" s="24" t="s">
        <v>3377</v>
      </c>
      <c r="F1038" s="31"/>
      <c r="G1038" s="24"/>
      <c r="H1038" s="24"/>
      <c r="I1038" s="25"/>
      <c r="J1038" s="24"/>
      <c r="K1038" s="24"/>
      <c r="L1038" s="27"/>
      <c r="M1038" s="28"/>
      <c r="N1038" s="28"/>
      <c r="O1038" s="27"/>
      <c r="P1038" s="27"/>
      <c r="Q1038" s="33">
        <f t="shared" si="73"/>
        <v>40</v>
      </c>
      <c r="R1038" s="34">
        <f t="shared" si="74"/>
        <v>40</v>
      </c>
      <c r="S1038" s="23"/>
      <c r="T1038" s="27"/>
      <c r="U1038" s="29"/>
      <c r="V1038" s="29"/>
      <c r="W1038" s="27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  <c r="BL1038" s="29"/>
      <c r="BM1038" s="29"/>
      <c r="BN1038" s="29"/>
      <c r="BO1038" s="29"/>
      <c r="BP1038" s="29"/>
      <c r="BQ1038" s="29"/>
      <c r="BR1038" s="29"/>
      <c r="BS1038" s="29"/>
      <c r="BT1038" s="29"/>
      <c r="BU1038" s="29"/>
      <c r="BV1038" s="29"/>
      <c r="BW1038" s="29"/>
      <c r="BX1038" s="29"/>
      <c r="BY1038" s="29"/>
      <c r="BZ1038" s="29"/>
      <c r="CA1038" s="29"/>
      <c r="CB1038" s="29"/>
      <c r="CC1038" s="29"/>
      <c r="CD1038" s="29"/>
      <c r="CE1038" s="29"/>
      <c r="CF1038" s="29"/>
      <c r="CG1038" s="29"/>
      <c r="CH1038" s="29"/>
      <c r="CI1038" s="29">
        <v>40</v>
      </c>
      <c r="CJ1038" s="29"/>
      <c r="CK1038" s="29"/>
      <c r="CL1038" s="29"/>
      <c r="CM1038" s="29"/>
      <c r="CN1038" s="29"/>
      <c r="CO1038" s="29"/>
      <c r="CP1038" s="29"/>
      <c r="CQ1038" s="29"/>
      <c r="CR1038" s="29"/>
      <c r="CS1038" s="29"/>
      <c r="CT1038" s="29"/>
      <c r="CU1038" s="29"/>
      <c r="CV1038" s="29"/>
      <c r="CW1038" s="29"/>
      <c r="CX1038" s="29"/>
      <c r="CY1038" s="29"/>
      <c r="CZ1038" s="29"/>
      <c r="DA1038" s="29"/>
      <c r="DB1038" s="29"/>
      <c r="DC1038" s="29"/>
      <c r="DD1038" s="29"/>
      <c r="DE1038" s="29"/>
      <c r="DF1038" s="29"/>
      <c r="DG1038" s="29"/>
      <c r="DH1038" s="29"/>
      <c r="DI1038" s="29"/>
      <c r="DJ1038" s="29"/>
      <c r="DK1038" s="29"/>
      <c r="DL1038" s="29"/>
      <c r="DM1038" s="29"/>
      <c r="DN1038" s="29"/>
      <c r="DO1038" s="29"/>
      <c r="DP1038" s="29"/>
      <c r="DQ1038" s="29"/>
      <c r="DR1038" s="29"/>
      <c r="DS1038" s="29"/>
      <c r="DT1038" s="29"/>
      <c r="DU1038" s="29"/>
      <c r="DV1038" s="29"/>
      <c r="DW1038" s="29"/>
      <c r="DX1038" s="29"/>
      <c r="DY1038" s="29"/>
      <c r="DZ1038" s="29"/>
      <c r="EA1038" s="29"/>
      <c r="EB1038" s="29"/>
      <c r="EC1038" s="29"/>
      <c r="ED1038" s="29"/>
      <c r="EE1038" s="29"/>
      <c r="EF1038" s="29"/>
      <c r="EG1038" s="29"/>
      <c r="EH1038" s="29"/>
      <c r="EI1038" s="29"/>
      <c r="EJ1038" s="29"/>
      <c r="EK1038" s="29"/>
      <c r="EL1038" s="29"/>
      <c r="EM1038" s="29"/>
      <c r="EN1038" s="29"/>
      <c r="EO1038" s="29"/>
      <c r="EP1038" s="29"/>
      <c r="EQ1038" s="29"/>
      <c r="ER1038" s="29"/>
      <c r="ES1038" s="29"/>
      <c r="ET1038" s="29"/>
      <c r="EU1038" s="29"/>
      <c r="EV1038" s="29"/>
      <c r="EW1038" s="29"/>
      <c r="EX1038" s="29"/>
      <c r="EY1038" s="29"/>
      <c r="EZ1038" s="29"/>
      <c r="FA1038" s="29"/>
      <c r="FB1038" s="29"/>
      <c r="FC1038" s="29"/>
      <c r="FD1038" s="29"/>
      <c r="FE1038" s="29"/>
      <c r="FF1038" s="29"/>
      <c r="FG1038" s="29"/>
      <c r="FH1038" s="29"/>
      <c r="FI1038" s="29"/>
      <c r="FJ1038" s="29"/>
      <c r="FK1038" s="29"/>
      <c r="FL1038" s="29"/>
      <c r="FM1038" s="29"/>
      <c r="FN1038" s="29"/>
      <c r="FO1038" s="29"/>
      <c r="FP1038" s="29"/>
      <c r="FQ1038" s="29"/>
      <c r="FR1038" s="29"/>
      <c r="FS1038" s="29"/>
      <c r="FT1038" s="29"/>
      <c r="FU1038" s="29"/>
      <c r="FV1038" s="29"/>
      <c r="FW1038" s="29"/>
      <c r="FX1038" s="29"/>
      <c r="FY1038" s="29"/>
      <c r="FZ1038" s="29"/>
      <c r="GA1038" s="29"/>
      <c r="GB1038" s="29"/>
      <c r="GC1038" s="29"/>
    </row>
    <row r="1039" spans="1:185" s="30" customFormat="1" ht="15.75" customHeight="1" x14ac:dyDescent="0.2">
      <c r="A1039" s="25" t="s">
        <v>1723</v>
      </c>
      <c r="B1039" s="41" t="s">
        <v>3334</v>
      </c>
      <c r="C1039" s="26" t="s">
        <v>105</v>
      </c>
      <c r="D1039" s="24" t="s">
        <v>3378</v>
      </c>
      <c r="E1039" s="24" t="s">
        <v>3379</v>
      </c>
      <c r="F1039" s="31"/>
      <c r="G1039" s="24"/>
      <c r="H1039" s="24"/>
      <c r="I1039" s="25"/>
      <c r="J1039" s="24"/>
      <c r="K1039" s="24"/>
      <c r="L1039" s="27"/>
      <c r="M1039" s="28"/>
      <c r="N1039" s="28"/>
      <c r="O1039" s="27"/>
      <c r="P1039" s="27"/>
      <c r="Q1039" s="33">
        <f t="shared" si="73"/>
        <v>40</v>
      </c>
      <c r="R1039" s="34">
        <f t="shared" si="74"/>
        <v>40</v>
      </c>
      <c r="S1039" s="23"/>
      <c r="T1039" s="27"/>
      <c r="U1039" s="29"/>
      <c r="V1039" s="29"/>
      <c r="W1039" s="27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  <c r="BL1039" s="29"/>
      <c r="BM1039" s="29"/>
      <c r="BN1039" s="29"/>
      <c r="BO1039" s="29"/>
      <c r="BP1039" s="29"/>
      <c r="BQ1039" s="29"/>
      <c r="BR1039" s="29"/>
      <c r="BS1039" s="29"/>
      <c r="BT1039" s="29"/>
      <c r="BU1039" s="29"/>
      <c r="BV1039" s="29"/>
      <c r="BW1039" s="29"/>
      <c r="BX1039" s="29"/>
      <c r="BY1039" s="29"/>
      <c r="BZ1039" s="29"/>
      <c r="CA1039" s="29"/>
      <c r="CB1039" s="29"/>
      <c r="CC1039" s="29"/>
      <c r="CD1039" s="29"/>
      <c r="CE1039" s="29"/>
      <c r="CF1039" s="29"/>
      <c r="CG1039" s="29"/>
      <c r="CH1039" s="29"/>
      <c r="CI1039" s="29"/>
      <c r="CJ1039" s="29"/>
      <c r="CK1039" s="29"/>
      <c r="CL1039" s="29"/>
      <c r="CM1039" s="29"/>
      <c r="CN1039" s="29"/>
      <c r="CO1039" s="29"/>
      <c r="CP1039" s="29"/>
      <c r="CQ1039" s="29"/>
      <c r="CR1039" s="29"/>
      <c r="CS1039" s="29"/>
      <c r="CT1039" s="29"/>
      <c r="CU1039" s="29"/>
      <c r="CV1039" s="29">
        <v>40</v>
      </c>
      <c r="CW1039" s="29"/>
      <c r="CX1039" s="29"/>
      <c r="CY1039" s="29"/>
      <c r="CZ1039" s="29"/>
      <c r="DA1039" s="29"/>
      <c r="DB1039" s="29"/>
      <c r="DC1039" s="29"/>
      <c r="DD1039" s="29"/>
      <c r="DE1039" s="29"/>
      <c r="DF1039" s="29"/>
      <c r="DG1039" s="29"/>
      <c r="DH1039" s="29"/>
      <c r="DI1039" s="29"/>
      <c r="DJ1039" s="29"/>
      <c r="DK1039" s="29"/>
      <c r="DL1039" s="29"/>
      <c r="DM1039" s="29"/>
      <c r="DN1039" s="29"/>
      <c r="DO1039" s="29"/>
      <c r="DP1039" s="29"/>
      <c r="DQ1039" s="29"/>
      <c r="DR1039" s="29"/>
      <c r="DS1039" s="29"/>
      <c r="DT1039" s="29"/>
      <c r="DU1039" s="29"/>
      <c r="DV1039" s="29"/>
      <c r="DW1039" s="29"/>
      <c r="DX1039" s="29"/>
      <c r="DY1039" s="29"/>
      <c r="DZ1039" s="29"/>
      <c r="EA1039" s="29"/>
      <c r="EB1039" s="29"/>
      <c r="EC1039" s="29"/>
      <c r="ED1039" s="29"/>
      <c r="EE1039" s="29"/>
      <c r="EF1039" s="29"/>
      <c r="EG1039" s="29"/>
      <c r="EH1039" s="29"/>
      <c r="EI1039" s="29"/>
      <c r="EJ1039" s="29"/>
      <c r="EK1039" s="29"/>
      <c r="EL1039" s="29"/>
      <c r="EM1039" s="29"/>
      <c r="EN1039" s="29"/>
      <c r="EO1039" s="29"/>
      <c r="EP1039" s="29"/>
      <c r="EQ1039" s="29"/>
      <c r="ER1039" s="29"/>
      <c r="ES1039" s="29"/>
      <c r="ET1039" s="29"/>
      <c r="EU1039" s="29"/>
      <c r="EV1039" s="29"/>
      <c r="EW1039" s="29"/>
      <c r="EX1039" s="29"/>
      <c r="EY1039" s="29"/>
      <c r="EZ1039" s="29"/>
      <c r="FA1039" s="29"/>
      <c r="FB1039" s="29"/>
      <c r="FC1039" s="29"/>
      <c r="FD1039" s="29"/>
      <c r="FE1039" s="29"/>
      <c r="FF1039" s="29"/>
      <c r="FG1039" s="29"/>
      <c r="FH1039" s="29"/>
      <c r="FI1039" s="29"/>
      <c r="FJ1039" s="29"/>
      <c r="FK1039" s="29"/>
      <c r="FL1039" s="29"/>
      <c r="FM1039" s="29"/>
      <c r="FN1039" s="29"/>
      <c r="FO1039" s="29"/>
      <c r="FP1039" s="29"/>
      <c r="FQ1039" s="29"/>
      <c r="FR1039" s="29"/>
      <c r="FS1039" s="29"/>
      <c r="FT1039" s="29"/>
      <c r="FU1039" s="29"/>
      <c r="FV1039" s="29"/>
      <c r="FW1039" s="29"/>
      <c r="FX1039" s="29"/>
      <c r="FY1039" s="29"/>
      <c r="FZ1039" s="29"/>
      <c r="GA1039" s="29"/>
      <c r="GB1039" s="29"/>
      <c r="GC1039" s="29"/>
    </row>
    <row r="1040" spans="1:185" s="30" customFormat="1" ht="15.75" customHeight="1" x14ac:dyDescent="0.2">
      <c r="A1040" s="49" t="s">
        <v>1723</v>
      </c>
      <c r="B1040" s="41" t="s">
        <v>3334</v>
      </c>
      <c r="C1040" s="50" t="s">
        <v>105</v>
      </c>
      <c r="D1040" s="24" t="s">
        <v>3380</v>
      </c>
      <c r="E1040" s="24" t="s">
        <v>1503</v>
      </c>
      <c r="F1040" s="31"/>
      <c r="G1040" s="24"/>
      <c r="H1040" s="24"/>
      <c r="I1040" s="25"/>
      <c r="J1040" s="24"/>
      <c r="K1040" s="24"/>
      <c r="L1040" s="27"/>
      <c r="M1040" s="28"/>
      <c r="N1040" s="28"/>
      <c r="O1040" s="27"/>
      <c r="P1040" s="27"/>
      <c r="Q1040" s="33">
        <f t="shared" si="73"/>
        <v>40</v>
      </c>
      <c r="R1040" s="34">
        <f t="shared" si="74"/>
        <v>40</v>
      </c>
      <c r="S1040" s="23"/>
      <c r="T1040" s="27"/>
      <c r="U1040" s="29"/>
      <c r="V1040" s="29"/>
      <c r="W1040" s="27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  <c r="BM1040" s="29"/>
      <c r="BN1040" s="29"/>
      <c r="BO1040" s="29"/>
      <c r="BP1040" s="29"/>
      <c r="BQ1040" s="29"/>
      <c r="BR1040" s="29"/>
      <c r="BS1040" s="29"/>
      <c r="BT1040" s="29"/>
      <c r="BU1040" s="29"/>
      <c r="BV1040" s="29"/>
      <c r="BW1040" s="29"/>
      <c r="BX1040" s="29">
        <v>40</v>
      </c>
      <c r="BY1040" s="29"/>
      <c r="BZ1040" s="29"/>
      <c r="CA1040" s="29"/>
      <c r="CB1040" s="29"/>
      <c r="CC1040" s="29"/>
      <c r="CD1040" s="29"/>
      <c r="CE1040" s="29"/>
      <c r="CF1040" s="29"/>
      <c r="CG1040" s="29"/>
      <c r="CH1040" s="29"/>
      <c r="CI1040" s="29"/>
      <c r="CJ1040" s="29"/>
      <c r="CK1040" s="29"/>
      <c r="CL1040" s="29"/>
      <c r="CM1040" s="29"/>
      <c r="CN1040" s="29"/>
      <c r="CO1040" s="29"/>
      <c r="CP1040" s="29"/>
      <c r="CQ1040" s="29"/>
      <c r="CR1040" s="29"/>
      <c r="CS1040" s="29"/>
      <c r="CT1040" s="29"/>
      <c r="CU1040" s="29"/>
      <c r="CV1040" s="29"/>
      <c r="CW1040" s="29"/>
      <c r="CX1040" s="29"/>
      <c r="CY1040" s="29"/>
      <c r="CZ1040" s="29"/>
      <c r="DA1040" s="29"/>
      <c r="DB1040" s="29"/>
      <c r="DC1040" s="29"/>
      <c r="DD1040" s="29"/>
      <c r="DE1040" s="29"/>
      <c r="DF1040" s="29"/>
      <c r="DG1040" s="29"/>
      <c r="DH1040" s="29"/>
      <c r="DI1040" s="29"/>
      <c r="DJ1040" s="29"/>
      <c r="DK1040" s="29"/>
      <c r="DL1040" s="29"/>
      <c r="DM1040" s="29"/>
      <c r="DN1040" s="29"/>
      <c r="DO1040" s="29"/>
      <c r="DP1040" s="29"/>
      <c r="DQ1040" s="29"/>
      <c r="DR1040" s="29"/>
      <c r="DS1040" s="29"/>
      <c r="DT1040" s="29"/>
      <c r="DU1040" s="29"/>
      <c r="DV1040" s="29"/>
      <c r="DW1040" s="29"/>
      <c r="DX1040" s="29"/>
      <c r="DY1040" s="29"/>
      <c r="DZ1040" s="29"/>
      <c r="EA1040" s="29"/>
      <c r="EB1040" s="29"/>
      <c r="EC1040" s="29"/>
      <c r="ED1040" s="29"/>
      <c r="EE1040" s="29"/>
      <c r="EF1040" s="29"/>
      <c r="EG1040" s="29"/>
      <c r="EH1040" s="29"/>
      <c r="EI1040" s="29"/>
      <c r="EJ1040" s="29"/>
      <c r="EK1040" s="29"/>
      <c r="EL1040" s="29"/>
      <c r="EM1040" s="29"/>
      <c r="EN1040" s="29"/>
      <c r="EO1040" s="29"/>
      <c r="EP1040" s="29"/>
      <c r="EQ1040" s="29"/>
      <c r="ER1040" s="29"/>
      <c r="ES1040" s="29"/>
      <c r="ET1040" s="29"/>
      <c r="EU1040" s="29"/>
      <c r="EV1040" s="29"/>
      <c r="EW1040" s="29"/>
      <c r="EX1040" s="29"/>
      <c r="EY1040" s="29"/>
      <c r="EZ1040" s="29"/>
      <c r="FA1040" s="29"/>
      <c r="FB1040" s="29"/>
      <c r="FC1040" s="29"/>
      <c r="FD1040" s="29"/>
      <c r="FE1040" s="29"/>
      <c r="FF1040" s="29"/>
      <c r="FG1040" s="29"/>
      <c r="FH1040" s="29"/>
      <c r="FI1040" s="29"/>
      <c r="FJ1040" s="29"/>
      <c r="FK1040" s="29"/>
      <c r="FL1040" s="29"/>
      <c r="FM1040" s="29"/>
      <c r="FN1040" s="29"/>
      <c r="FO1040" s="29"/>
      <c r="FP1040" s="29"/>
      <c r="FQ1040" s="29"/>
      <c r="FR1040" s="29"/>
      <c r="FS1040" s="29"/>
      <c r="FT1040" s="29"/>
      <c r="FU1040" s="29"/>
      <c r="FV1040" s="29"/>
      <c r="FW1040" s="29"/>
      <c r="FX1040" s="29"/>
      <c r="FY1040" s="29"/>
      <c r="FZ1040" s="29"/>
      <c r="GA1040" s="29"/>
      <c r="GB1040" s="29"/>
      <c r="GC1040" s="29"/>
    </row>
    <row r="1041" spans="1:185" s="30" customFormat="1" ht="15.75" customHeight="1" x14ac:dyDescent="0.2">
      <c r="A1041" s="25" t="s">
        <v>1723</v>
      </c>
      <c r="B1041" s="41" t="s">
        <v>3334</v>
      </c>
      <c r="C1041" s="26" t="s">
        <v>105</v>
      </c>
      <c r="D1041" s="24" t="s">
        <v>2025</v>
      </c>
      <c r="E1041" s="24" t="s">
        <v>1211</v>
      </c>
      <c r="F1041" s="31"/>
      <c r="G1041" s="24"/>
      <c r="H1041" s="24"/>
      <c r="I1041" s="25"/>
      <c r="J1041" s="24"/>
      <c r="K1041" s="24"/>
      <c r="L1041" s="27"/>
      <c r="M1041" s="28"/>
      <c r="N1041" s="28"/>
      <c r="O1041" s="27"/>
      <c r="P1041" s="27"/>
      <c r="Q1041" s="33">
        <f t="shared" si="73"/>
        <v>37.06</v>
      </c>
      <c r="R1041" s="34">
        <f t="shared" si="74"/>
        <v>47</v>
      </c>
      <c r="S1041" s="23"/>
      <c r="T1041" s="27"/>
      <c r="U1041" s="29"/>
      <c r="V1041" s="29"/>
      <c r="W1041" s="27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>
        <v>37.06</v>
      </c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</row>
    <row r="1042" spans="1:185" s="30" customFormat="1" ht="15.75" customHeight="1" x14ac:dyDescent="0.2">
      <c r="A1042" s="25" t="s">
        <v>1723</v>
      </c>
      <c r="B1042" s="41" t="s">
        <v>3334</v>
      </c>
      <c r="C1042" s="26" t="s">
        <v>105</v>
      </c>
      <c r="D1042" s="24" t="s">
        <v>2595</v>
      </c>
      <c r="E1042" s="24" t="s">
        <v>3329</v>
      </c>
      <c r="F1042" s="31"/>
      <c r="G1042" s="24"/>
      <c r="H1042" s="24"/>
      <c r="I1042" s="25"/>
      <c r="J1042" s="24"/>
      <c r="K1042" s="24"/>
      <c r="L1042" s="27"/>
      <c r="M1042" s="28"/>
      <c r="N1042" s="28"/>
      <c r="O1042" s="27"/>
      <c r="P1042" s="27"/>
      <c r="Q1042" s="33">
        <f t="shared" si="73"/>
        <v>34.340000000000003</v>
      </c>
      <c r="R1042" s="34">
        <f t="shared" si="74"/>
        <v>48</v>
      </c>
      <c r="S1042" s="23"/>
      <c r="T1042" s="27"/>
      <c r="U1042" s="29"/>
      <c r="V1042" s="29"/>
      <c r="W1042" s="27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>
        <v>34.340000000000003</v>
      </c>
      <c r="BF1042" s="29"/>
      <c r="BG1042" s="29"/>
      <c r="BH1042" s="29"/>
      <c r="BI1042" s="29"/>
      <c r="BJ1042" s="29"/>
      <c r="BK1042" s="29"/>
      <c r="BL1042" s="29"/>
      <c r="BM1042" s="29"/>
      <c r="BN1042" s="29"/>
      <c r="BO1042" s="29"/>
      <c r="BP1042" s="29"/>
      <c r="BQ1042" s="29"/>
      <c r="BR1042" s="29"/>
      <c r="BS1042" s="29"/>
      <c r="BT1042" s="29"/>
      <c r="BU1042" s="29"/>
      <c r="BV1042" s="29"/>
      <c r="BW1042" s="29"/>
      <c r="BX1042" s="29"/>
      <c r="BY1042" s="29"/>
      <c r="BZ1042" s="29"/>
      <c r="CA1042" s="29"/>
      <c r="CB1042" s="29"/>
      <c r="CC1042" s="29"/>
      <c r="CD1042" s="29"/>
      <c r="CE1042" s="29"/>
      <c r="CF1042" s="29"/>
      <c r="CG1042" s="29"/>
      <c r="CH1042" s="29"/>
      <c r="CI1042" s="29"/>
      <c r="CJ1042" s="29"/>
      <c r="CK1042" s="29"/>
      <c r="CL1042" s="29"/>
      <c r="CM1042" s="29"/>
      <c r="CN1042" s="29"/>
      <c r="CO1042" s="29"/>
      <c r="CP1042" s="29"/>
      <c r="CQ1042" s="29"/>
      <c r="CR1042" s="29"/>
      <c r="CS1042" s="29"/>
      <c r="CT1042" s="29"/>
      <c r="CU1042" s="29"/>
      <c r="CV1042" s="29"/>
      <c r="CW1042" s="29"/>
      <c r="CX1042" s="29"/>
      <c r="CY1042" s="29"/>
      <c r="CZ1042" s="29"/>
      <c r="DA1042" s="29"/>
      <c r="DB1042" s="29"/>
      <c r="DC1042" s="29"/>
      <c r="DD1042" s="29"/>
      <c r="DE1042" s="29"/>
      <c r="DF1042" s="29"/>
      <c r="DG1042" s="29"/>
      <c r="DH1042" s="29"/>
      <c r="DI1042" s="29"/>
      <c r="DJ1042" s="29"/>
      <c r="DK1042" s="29"/>
      <c r="DL1042" s="29"/>
      <c r="DM1042" s="29"/>
      <c r="DN1042" s="29"/>
      <c r="DO1042" s="29"/>
      <c r="DP1042" s="29"/>
      <c r="DQ1042" s="29"/>
      <c r="DR1042" s="29"/>
      <c r="DS1042" s="29"/>
      <c r="DT1042" s="29"/>
      <c r="DU1042" s="29"/>
      <c r="DV1042" s="29"/>
      <c r="DW1042" s="29"/>
      <c r="DX1042" s="29"/>
      <c r="DY1042" s="29"/>
      <c r="DZ1042" s="29"/>
      <c r="EA1042" s="29"/>
      <c r="EB1042" s="29"/>
      <c r="EC1042" s="29"/>
      <c r="ED1042" s="29"/>
      <c r="EE1042" s="29"/>
      <c r="EF1042" s="29"/>
      <c r="EG1042" s="29"/>
      <c r="EH1042" s="29"/>
      <c r="EI1042" s="29"/>
      <c r="EJ1042" s="29"/>
      <c r="EK1042" s="29"/>
      <c r="EL1042" s="29"/>
      <c r="EM1042" s="29"/>
      <c r="EN1042" s="29"/>
      <c r="EO1042" s="29"/>
      <c r="EP1042" s="29"/>
      <c r="EQ1042" s="29"/>
      <c r="ER1042" s="29"/>
      <c r="ES1042" s="29"/>
      <c r="ET1042" s="29"/>
      <c r="EU1042" s="29"/>
      <c r="EV1042" s="29"/>
      <c r="EW1042" s="29"/>
      <c r="EX1042" s="29"/>
      <c r="EY1042" s="29"/>
      <c r="EZ1042" s="29"/>
      <c r="FA1042" s="29"/>
      <c r="FB1042" s="29"/>
      <c r="FC1042" s="29"/>
      <c r="FD1042" s="29"/>
      <c r="FE1042" s="29"/>
      <c r="FF1042" s="29"/>
      <c r="FG1042" s="29"/>
      <c r="FH1042" s="29"/>
      <c r="FI1042" s="29"/>
      <c r="FJ1042" s="29"/>
      <c r="FK1042" s="29"/>
      <c r="FL1042" s="29"/>
      <c r="FM1042" s="29"/>
      <c r="FN1042" s="29"/>
      <c r="FO1042" s="29"/>
      <c r="FP1042" s="29"/>
      <c r="FQ1042" s="29"/>
      <c r="FR1042" s="29"/>
      <c r="FS1042" s="29"/>
      <c r="FT1042" s="29"/>
      <c r="FU1042" s="29"/>
      <c r="FV1042" s="29"/>
      <c r="FW1042" s="29"/>
      <c r="FX1042" s="29"/>
      <c r="FY1042" s="29"/>
      <c r="FZ1042" s="29"/>
      <c r="GA1042" s="29"/>
      <c r="GB1042" s="29"/>
      <c r="GC1042" s="29"/>
    </row>
    <row r="1043" spans="1:185" s="30" customFormat="1" ht="15.75" customHeight="1" x14ac:dyDescent="0.2">
      <c r="A1043" s="25" t="s">
        <v>1723</v>
      </c>
      <c r="B1043" s="41" t="s">
        <v>3334</v>
      </c>
      <c r="C1043" s="26" t="s">
        <v>105</v>
      </c>
      <c r="D1043" s="24" t="s">
        <v>649</v>
      </c>
      <c r="E1043" s="24" t="s">
        <v>1198</v>
      </c>
      <c r="F1043" s="31"/>
      <c r="G1043" s="24"/>
      <c r="H1043" s="24"/>
      <c r="I1043" s="25"/>
      <c r="J1043" s="24"/>
      <c r="K1043" s="24"/>
      <c r="L1043" s="27"/>
      <c r="M1043" s="28"/>
      <c r="N1043" s="28"/>
      <c r="O1043" s="27"/>
      <c r="P1043" s="27"/>
      <c r="Q1043" s="33">
        <f t="shared" si="73"/>
        <v>34.340000000000003</v>
      </c>
      <c r="R1043" s="34">
        <f t="shared" si="74"/>
        <v>48</v>
      </c>
      <c r="S1043" s="23"/>
      <c r="T1043" s="27"/>
      <c r="U1043" s="29"/>
      <c r="V1043" s="29"/>
      <c r="W1043" s="27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>
        <v>34.340000000000003</v>
      </c>
      <c r="BF1043" s="29"/>
      <c r="BG1043" s="29"/>
      <c r="BH1043" s="29"/>
      <c r="BI1043" s="29"/>
      <c r="BJ1043" s="29"/>
      <c r="BK1043" s="29"/>
      <c r="BL1043" s="29"/>
      <c r="BM1043" s="29"/>
      <c r="BN1043" s="29"/>
      <c r="BO1043" s="29"/>
      <c r="BP1043" s="29"/>
      <c r="BQ1043" s="29"/>
      <c r="BR1043" s="29"/>
      <c r="BS1043" s="29"/>
      <c r="BT1043" s="29"/>
      <c r="BU1043" s="29"/>
      <c r="BV1043" s="29"/>
      <c r="BW1043" s="29"/>
      <c r="BX1043" s="29"/>
      <c r="BY1043" s="29"/>
      <c r="BZ1043" s="29"/>
      <c r="CA1043" s="29"/>
      <c r="CB1043" s="29"/>
      <c r="CC1043" s="29"/>
      <c r="CD1043" s="29"/>
      <c r="CE1043" s="29"/>
      <c r="CF1043" s="29"/>
      <c r="CG1043" s="29"/>
      <c r="CH1043" s="29"/>
      <c r="CI1043" s="29"/>
      <c r="CJ1043" s="29"/>
      <c r="CK1043" s="29"/>
      <c r="CL1043" s="29"/>
      <c r="CM1043" s="29"/>
      <c r="CN1043" s="29"/>
      <c r="CO1043" s="29"/>
      <c r="CP1043" s="29"/>
      <c r="CQ1043" s="29"/>
      <c r="CR1043" s="29"/>
      <c r="CS1043" s="29"/>
      <c r="CT1043" s="29"/>
      <c r="CU1043" s="29"/>
      <c r="CV1043" s="29"/>
      <c r="CW1043" s="29"/>
      <c r="CX1043" s="29"/>
      <c r="CY1043" s="29"/>
      <c r="CZ1043" s="29"/>
      <c r="DA1043" s="29"/>
      <c r="DB1043" s="29"/>
      <c r="DC1043" s="29"/>
      <c r="DD1043" s="29"/>
      <c r="DE1043" s="29"/>
      <c r="DF1043" s="29"/>
      <c r="DG1043" s="29"/>
      <c r="DH1043" s="29"/>
      <c r="DI1043" s="29"/>
      <c r="DJ1043" s="29"/>
      <c r="DK1043" s="29"/>
      <c r="DL1043" s="29"/>
      <c r="DM1043" s="29"/>
      <c r="DN1043" s="29"/>
      <c r="DO1043" s="29"/>
      <c r="DP1043" s="29"/>
      <c r="DQ1043" s="29"/>
      <c r="DR1043" s="29"/>
      <c r="DS1043" s="29"/>
      <c r="DT1043" s="29"/>
      <c r="DU1043" s="29"/>
      <c r="DV1043" s="29"/>
      <c r="DW1043" s="29"/>
      <c r="DX1043" s="29"/>
      <c r="DY1043" s="29"/>
      <c r="DZ1043" s="29"/>
      <c r="EA1043" s="29"/>
      <c r="EB1043" s="29"/>
      <c r="EC1043" s="29"/>
      <c r="ED1043" s="29"/>
      <c r="EE1043" s="29"/>
      <c r="EF1043" s="29"/>
      <c r="EG1043" s="29"/>
      <c r="EH1043" s="29"/>
      <c r="EI1043" s="29"/>
      <c r="EJ1043" s="29"/>
      <c r="EK1043" s="29"/>
      <c r="EL1043" s="29"/>
      <c r="EM1043" s="29"/>
      <c r="EN1043" s="29"/>
      <c r="EO1043" s="29"/>
      <c r="EP1043" s="29"/>
      <c r="EQ1043" s="29"/>
      <c r="ER1043" s="29"/>
      <c r="ES1043" s="29"/>
      <c r="ET1043" s="29"/>
      <c r="EU1043" s="29"/>
      <c r="EV1043" s="29"/>
      <c r="EW1043" s="29"/>
      <c r="EX1043" s="29"/>
      <c r="EY1043" s="29"/>
      <c r="EZ1043" s="29"/>
      <c r="FA1043" s="29"/>
      <c r="FB1043" s="29"/>
      <c r="FC1043" s="29"/>
      <c r="FD1043" s="29"/>
      <c r="FE1043" s="29"/>
      <c r="FF1043" s="29"/>
      <c r="FG1043" s="29"/>
      <c r="FH1043" s="29"/>
      <c r="FI1043" s="29"/>
      <c r="FJ1043" s="29"/>
      <c r="FK1043" s="29"/>
      <c r="FL1043" s="29"/>
      <c r="FM1043" s="29"/>
      <c r="FN1043" s="29"/>
      <c r="FO1043" s="29"/>
      <c r="FP1043" s="29"/>
      <c r="FQ1043" s="29"/>
      <c r="FR1043" s="29"/>
      <c r="FS1043" s="29"/>
      <c r="FT1043" s="29"/>
      <c r="FU1043" s="29"/>
      <c r="FV1043" s="29"/>
      <c r="FW1043" s="29"/>
      <c r="FX1043" s="29"/>
      <c r="FY1043" s="29"/>
      <c r="FZ1043" s="29"/>
      <c r="GA1043" s="29"/>
      <c r="GB1043" s="29"/>
      <c r="GC1043" s="29"/>
    </row>
    <row r="1044" spans="1:185" s="30" customFormat="1" ht="15.75" customHeight="1" x14ac:dyDescent="0.2">
      <c r="A1044" s="25" t="s">
        <v>1723</v>
      </c>
      <c r="B1044" s="41" t="s">
        <v>3334</v>
      </c>
      <c r="C1044" s="26" t="s">
        <v>105</v>
      </c>
      <c r="D1044" s="24" t="s">
        <v>2045</v>
      </c>
      <c r="E1044" s="24" t="s">
        <v>504</v>
      </c>
      <c r="F1044" s="31"/>
      <c r="G1044" s="24" t="s">
        <v>3382</v>
      </c>
      <c r="H1044" s="24" t="s">
        <v>116</v>
      </c>
      <c r="I1044" s="25">
        <v>2</v>
      </c>
      <c r="J1044" s="24" t="s">
        <v>338</v>
      </c>
      <c r="K1044" s="24" t="s">
        <v>339</v>
      </c>
      <c r="L1044" s="27">
        <v>999885846</v>
      </c>
      <c r="M1044" s="28" t="s">
        <v>112</v>
      </c>
      <c r="N1044" s="28"/>
      <c r="O1044" s="27"/>
      <c r="P1044" s="27"/>
      <c r="Q1044" s="33">
        <f t="shared" si="73"/>
        <v>31.8</v>
      </c>
      <c r="R1044" s="34">
        <f t="shared" si="74"/>
        <v>50</v>
      </c>
      <c r="S1044" s="23"/>
      <c r="T1044" s="27">
        <v>31.8</v>
      </c>
      <c r="U1044" s="29"/>
      <c r="V1044" s="29"/>
      <c r="W1044" s="27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  <c r="BL1044" s="29"/>
      <c r="BM1044" s="29"/>
      <c r="BN1044" s="29"/>
      <c r="BO1044" s="29"/>
      <c r="BP1044" s="29"/>
      <c r="BQ1044" s="29"/>
      <c r="BR1044" s="29"/>
      <c r="BS1044" s="29"/>
      <c r="BT1044" s="29"/>
      <c r="BU1044" s="29"/>
      <c r="BV1044" s="29"/>
      <c r="BW1044" s="29"/>
      <c r="BX1044" s="29"/>
      <c r="BY1044" s="29"/>
      <c r="BZ1044" s="29"/>
      <c r="CA1044" s="29"/>
      <c r="CB1044" s="29"/>
      <c r="CC1044" s="29"/>
      <c r="CD1044" s="29"/>
      <c r="CE1044" s="29"/>
      <c r="CF1044" s="29"/>
      <c r="CG1044" s="29"/>
      <c r="CH1044" s="29"/>
      <c r="CI1044" s="29"/>
      <c r="CJ1044" s="29"/>
      <c r="CK1044" s="29"/>
      <c r="CL1044" s="29"/>
      <c r="CM1044" s="29"/>
      <c r="CN1044" s="29"/>
      <c r="CO1044" s="29"/>
      <c r="CP1044" s="29"/>
      <c r="CQ1044" s="29"/>
      <c r="CR1044" s="29"/>
      <c r="CS1044" s="29"/>
      <c r="CT1044" s="29"/>
      <c r="CU1044" s="29"/>
      <c r="CV1044" s="29"/>
      <c r="CW1044" s="29"/>
      <c r="CX1044" s="29"/>
      <c r="CY1044" s="29"/>
      <c r="CZ1044" s="29"/>
      <c r="DA1044" s="29"/>
      <c r="DB1044" s="29"/>
      <c r="DC1044" s="29"/>
      <c r="DD1044" s="29"/>
      <c r="DE1044" s="29"/>
      <c r="DF1044" s="29"/>
      <c r="DG1044" s="29"/>
      <c r="DH1044" s="29"/>
      <c r="DI1044" s="29"/>
      <c r="DJ1044" s="29"/>
      <c r="DK1044" s="29"/>
      <c r="DL1044" s="29"/>
      <c r="DM1044" s="29"/>
      <c r="DN1044" s="29"/>
      <c r="DO1044" s="29"/>
      <c r="DP1044" s="29"/>
      <c r="DQ1044" s="29"/>
      <c r="DR1044" s="29"/>
      <c r="DS1044" s="29"/>
      <c r="DT1044" s="29"/>
      <c r="DU1044" s="29"/>
      <c r="DV1044" s="29"/>
      <c r="DW1044" s="29"/>
      <c r="DX1044" s="29"/>
      <c r="DY1044" s="29"/>
      <c r="DZ1044" s="29"/>
      <c r="EA1044" s="29"/>
      <c r="EB1044" s="29"/>
      <c r="EC1044" s="29"/>
      <c r="ED1044" s="29"/>
      <c r="EE1044" s="29"/>
      <c r="EF1044" s="29"/>
      <c r="EG1044" s="29"/>
      <c r="EH1044" s="29"/>
      <c r="EI1044" s="29"/>
      <c r="EJ1044" s="29"/>
      <c r="EK1044" s="29"/>
      <c r="EL1044" s="29"/>
      <c r="EM1044" s="29"/>
      <c r="EN1044" s="29"/>
      <c r="EO1044" s="29"/>
      <c r="EP1044" s="29"/>
      <c r="EQ1044" s="29"/>
      <c r="ER1044" s="29"/>
      <c r="ES1044" s="29"/>
      <c r="ET1044" s="29"/>
      <c r="EU1044" s="29"/>
      <c r="EV1044" s="29"/>
      <c r="EW1044" s="29"/>
      <c r="EX1044" s="29"/>
      <c r="EY1044" s="29"/>
      <c r="EZ1044" s="29"/>
      <c r="FA1044" s="29"/>
      <c r="FB1044" s="29"/>
      <c r="FC1044" s="29"/>
      <c r="FD1044" s="29"/>
      <c r="FE1044" s="29"/>
      <c r="FF1044" s="29"/>
      <c r="FG1044" s="29"/>
      <c r="FH1044" s="29"/>
      <c r="FI1044" s="29"/>
      <c r="FJ1044" s="29"/>
      <c r="FK1044" s="29"/>
      <c r="FL1044" s="29"/>
      <c r="FM1044" s="29"/>
      <c r="FN1044" s="29"/>
      <c r="FO1044" s="29"/>
      <c r="FP1044" s="29"/>
      <c r="FQ1044" s="29"/>
      <c r="FR1044" s="29"/>
      <c r="FS1044" s="29"/>
      <c r="FT1044" s="29"/>
      <c r="FU1044" s="29"/>
      <c r="FV1044" s="29"/>
      <c r="FW1044" s="29"/>
      <c r="FX1044" s="29"/>
      <c r="FY1044" s="29"/>
      <c r="FZ1044" s="29"/>
      <c r="GA1044" s="29"/>
      <c r="GB1044" s="29"/>
      <c r="GC1044" s="29"/>
    </row>
    <row r="1045" spans="1:185" s="30" customFormat="1" ht="15.75" customHeight="1" x14ac:dyDescent="0.2">
      <c r="A1045" s="25" t="s">
        <v>1723</v>
      </c>
      <c r="B1045" s="41" t="s">
        <v>3334</v>
      </c>
      <c r="C1045" s="26" t="s">
        <v>105</v>
      </c>
      <c r="D1045" s="24" t="s">
        <v>1821</v>
      </c>
      <c r="E1045" s="24" t="s">
        <v>1034</v>
      </c>
      <c r="F1045" s="31"/>
      <c r="G1045" s="24" t="s">
        <v>3383</v>
      </c>
      <c r="H1045" s="24" t="s">
        <v>116</v>
      </c>
      <c r="I1045" s="25">
        <v>2</v>
      </c>
      <c r="J1045" s="24" t="s">
        <v>925</v>
      </c>
      <c r="K1045" s="24"/>
      <c r="L1045" s="27">
        <v>999904792</v>
      </c>
      <c r="M1045" s="28" t="s">
        <v>112</v>
      </c>
      <c r="N1045" s="28"/>
      <c r="O1045" s="27"/>
      <c r="P1045" s="27"/>
      <c r="Q1045" s="33">
        <f t="shared" si="73"/>
        <v>31.5</v>
      </c>
      <c r="R1045" s="34">
        <f t="shared" si="74"/>
        <v>51</v>
      </c>
      <c r="S1045" s="23"/>
      <c r="T1045" s="27"/>
      <c r="U1045" s="29"/>
      <c r="V1045" s="29"/>
      <c r="W1045" s="27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>
        <v>31.5</v>
      </c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  <c r="BM1045" s="29"/>
      <c r="BN1045" s="29"/>
      <c r="BO1045" s="29"/>
      <c r="BP1045" s="29"/>
      <c r="BQ1045" s="29"/>
      <c r="BR1045" s="29"/>
      <c r="BS1045" s="29"/>
      <c r="BT1045" s="29"/>
      <c r="BU1045" s="29"/>
      <c r="BV1045" s="29"/>
      <c r="BW1045" s="29"/>
      <c r="BX1045" s="29"/>
      <c r="BY1045" s="29"/>
      <c r="BZ1045" s="29"/>
      <c r="CA1045" s="29"/>
      <c r="CB1045" s="29"/>
      <c r="CC1045" s="29"/>
      <c r="CD1045" s="29"/>
      <c r="CE1045" s="29"/>
      <c r="CF1045" s="29"/>
      <c r="CG1045" s="29"/>
      <c r="CH1045" s="29"/>
      <c r="CI1045" s="29"/>
      <c r="CJ1045" s="29"/>
      <c r="CK1045" s="29"/>
      <c r="CL1045" s="29"/>
      <c r="CM1045" s="29"/>
      <c r="CN1045" s="29"/>
      <c r="CO1045" s="29"/>
      <c r="CP1045" s="29"/>
      <c r="CQ1045" s="29"/>
      <c r="CR1045" s="29"/>
      <c r="CS1045" s="29"/>
      <c r="CT1045" s="29"/>
      <c r="CU1045" s="29"/>
      <c r="CV1045" s="29"/>
      <c r="CW1045" s="29"/>
      <c r="CX1045" s="29"/>
      <c r="CY1045" s="29"/>
      <c r="CZ1045" s="29"/>
      <c r="DA1045" s="29"/>
      <c r="DB1045" s="29"/>
      <c r="DC1045" s="29"/>
      <c r="DD1045" s="29"/>
      <c r="DE1045" s="29"/>
      <c r="DF1045" s="29"/>
      <c r="DG1045" s="29"/>
      <c r="DH1045" s="29"/>
      <c r="DI1045" s="29"/>
      <c r="DJ1045" s="29"/>
      <c r="DK1045" s="29"/>
      <c r="DL1045" s="29"/>
      <c r="DM1045" s="29"/>
      <c r="DN1045" s="29"/>
      <c r="DO1045" s="29"/>
      <c r="DP1045" s="29"/>
      <c r="DQ1045" s="29"/>
      <c r="DR1045" s="29"/>
      <c r="DS1045" s="29"/>
      <c r="DT1045" s="29"/>
      <c r="DU1045" s="29"/>
      <c r="DV1045" s="29"/>
      <c r="DW1045" s="29"/>
      <c r="DX1045" s="29"/>
      <c r="DY1045" s="29"/>
      <c r="DZ1045" s="29"/>
      <c r="EA1045" s="29"/>
      <c r="EB1045" s="29"/>
      <c r="EC1045" s="29"/>
      <c r="ED1045" s="29"/>
      <c r="EE1045" s="29"/>
      <c r="EF1045" s="29"/>
      <c r="EG1045" s="29"/>
      <c r="EH1045" s="29"/>
      <c r="EI1045" s="29"/>
      <c r="EJ1045" s="29"/>
      <c r="EK1045" s="29"/>
      <c r="EL1045" s="29"/>
      <c r="EM1045" s="29"/>
      <c r="EN1045" s="29"/>
      <c r="EO1045" s="29"/>
      <c r="EP1045" s="29"/>
      <c r="EQ1045" s="29"/>
      <c r="ER1045" s="29"/>
      <c r="ES1045" s="29"/>
      <c r="ET1045" s="29"/>
      <c r="EU1045" s="29"/>
      <c r="EV1045" s="29"/>
      <c r="EW1045" s="29"/>
      <c r="EX1045" s="29"/>
      <c r="EY1045" s="29"/>
      <c r="EZ1045" s="29"/>
      <c r="FA1045" s="29"/>
      <c r="FB1045" s="29"/>
      <c r="FC1045" s="29"/>
      <c r="FD1045" s="29"/>
      <c r="FE1045" s="29"/>
      <c r="FF1045" s="29"/>
      <c r="FG1045" s="29"/>
      <c r="FH1045" s="29"/>
      <c r="FI1045" s="29"/>
      <c r="FJ1045" s="29"/>
      <c r="FK1045" s="29"/>
      <c r="FL1045" s="29"/>
      <c r="FM1045" s="29"/>
      <c r="FN1045" s="29"/>
      <c r="FO1045" s="29"/>
      <c r="FP1045" s="29"/>
      <c r="FQ1045" s="29"/>
      <c r="FR1045" s="29"/>
      <c r="FS1045" s="29"/>
      <c r="FT1045" s="29"/>
      <c r="FU1045" s="29"/>
      <c r="FV1045" s="29"/>
      <c r="FW1045" s="29"/>
      <c r="FX1045" s="29"/>
      <c r="FY1045" s="29"/>
      <c r="FZ1045" s="29"/>
      <c r="GA1045" s="29"/>
      <c r="GB1045" s="29"/>
      <c r="GC1045" s="29"/>
    </row>
    <row r="1046" spans="1:185" s="30" customFormat="1" ht="15.75" customHeight="1" x14ac:dyDescent="0.2">
      <c r="A1046" s="25" t="s">
        <v>1723</v>
      </c>
      <c r="B1046" s="41" t="s">
        <v>3334</v>
      </c>
      <c r="C1046" s="26" t="s">
        <v>105</v>
      </c>
      <c r="D1046" s="24" t="s">
        <v>2578</v>
      </c>
      <c r="E1046" s="24" t="s">
        <v>3751</v>
      </c>
      <c r="F1046" s="31"/>
      <c r="G1046" s="24"/>
      <c r="H1046" s="24"/>
      <c r="I1046" s="25"/>
      <c r="J1046" s="24"/>
      <c r="K1046" s="24"/>
      <c r="L1046" s="27"/>
      <c r="M1046" s="28"/>
      <c r="N1046" s="28"/>
      <c r="O1046" s="27"/>
      <c r="P1046" s="27"/>
      <c r="Q1046" s="33">
        <f t="shared" si="73"/>
        <v>30.3</v>
      </c>
      <c r="R1046" s="34">
        <f t="shared" si="74"/>
        <v>52</v>
      </c>
      <c r="S1046" s="23"/>
      <c r="T1046" s="27"/>
      <c r="U1046" s="29"/>
      <c r="V1046" s="29"/>
      <c r="W1046" s="27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  <c r="BM1046" s="29"/>
      <c r="BN1046" s="29"/>
      <c r="BO1046" s="29"/>
      <c r="BP1046" s="29"/>
      <c r="BQ1046" s="29"/>
      <c r="BR1046" s="29"/>
      <c r="BS1046" s="29"/>
      <c r="BT1046" s="29"/>
      <c r="BU1046" s="29"/>
      <c r="BV1046" s="29"/>
      <c r="BW1046" s="29"/>
      <c r="BX1046" s="29"/>
      <c r="BY1046" s="29"/>
      <c r="BZ1046" s="29"/>
      <c r="CA1046" s="29"/>
      <c r="CB1046" s="29"/>
      <c r="CC1046" s="29"/>
      <c r="CD1046" s="29"/>
      <c r="CE1046" s="29"/>
      <c r="CF1046" s="29"/>
      <c r="CG1046" s="29"/>
      <c r="CH1046" s="29"/>
      <c r="CI1046" s="29"/>
      <c r="CJ1046" s="29"/>
      <c r="CK1046" s="29"/>
      <c r="CL1046" s="29"/>
      <c r="CM1046" s="29"/>
      <c r="CN1046" s="29"/>
      <c r="CO1046" s="29"/>
      <c r="CP1046" s="29"/>
      <c r="CQ1046" s="29">
        <v>30.3</v>
      </c>
      <c r="CR1046" s="29"/>
      <c r="CS1046" s="29"/>
      <c r="CT1046" s="29"/>
      <c r="CU1046" s="29"/>
      <c r="CV1046" s="29"/>
      <c r="CW1046" s="29"/>
      <c r="CX1046" s="29"/>
      <c r="CY1046" s="29"/>
      <c r="CZ1046" s="29"/>
      <c r="DA1046" s="29"/>
      <c r="DB1046" s="29"/>
      <c r="DC1046" s="29"/>
      <c r="DD1046" s="29"/>
      <c r="DE1046" s="29"/>
      <c r="DF1046" s="29"/>
      <c r="DG1046" s="29"/>
      <c r="DH1046" s="29"/>
      <c r="DI1046" s="29"/>
      <c r="DJ1046" s="29"/>
      <c r="DK1046" s="29"/>
      <c r="DL1046" s="29"/>
      <c r="DM1046" s="29"/>
      <c r="DN1046" s="29"/>
      <c r="DO1046" s="29"/>
      <c r="DP1046" s="29"/>
      <c r="DQ1046" s="29"/>
      <c r="DR1046" s="29"/>
      <c r="DS1046" s="29"/>
      <c r="DT1046" s="29"/>
      <c r="DU1046" s="29"/>
      <c r="DV1046" s="29"/>
      <c r="DW1046" s="29"/>
      <c r="DX1046" s="29"/>
      <c r="DY1046" s="29"/>
      <c r="DZ1046" s="29"/>
      <c r="EA1046" s="29"/>
      <c r="EB1046" s="29"/>
      <c r="EC1046" s="29"/>
      <c r="ED1046" s="29"/>
      <c r="EE1046" s="29"/>
      <c r="EF1046" s="29"/>
      <c r="EG1046" s="29"/>
      <c r="EH1046" s="29"/>
      <c r="EI1046" s="29"/>
      <c r="EJ1046" s="29"/>
      <c r="EK1046" s="29"/>
      <c r="EL1046" s="29"/>
      <c r="EM1046" s="29"/>
      <c r="EN1046" s="29"/>
      <c r="EO1046" s="29"/>
      <c r="EP1046" s="29"/>
      <c r="EQ1046" s="29"/>
      <c r="ER1046" s="29"/>
      <c r="ES1046" s="29"/>
      <c r="ET1046" s="29"/>
      <c r="EU1046" s="29"/>
      <c r="EV1046" s="29"/>
      <c r="EW1046" s="29"/>
      <c r="EX1046" s="29"/>
      <c r="EY1046" s="29"/>
      <c r="EZ1046" s="29"/>
      <c r="FA1046" s="29"/>
      <c r="FB1046" s="29"/>
      <c r="FC1046" s="29"/>
      <c r="FD1046" s="29"/>
      <c r="FE1046" s="29"/>
      <c r="FF1046" s="29"/>
      <c r="FG1046" s="29"/>
      <c r="FH1046" s="29"/>
      <c r="FI1046" s="29"/>
      <c r="FJ1046" s="29"/>
      <c r="FK1046" s="29"/>
      <c r="FL1046" s="29"/>
      <c r="FM1046" s="29"/>
      <c r="FN1046" s="29"/>
      <c r="FO1046" s="29"/>
      <c r="FP1046" s="29"/>
      <c r="FQ1046" s="29"/>
      <c r="FR1046" s="29"/>
      <c r="FS1046" s="29"/>
      <c r="FT1046" s="29"/>
      <c r="FU1046" s="29"/>
      <c r="FV1046" s="29"/>
      <c r="FW1046" s="29"/>
      <c r="FX1046" s="29"/>
      <c r="FY1046" s="29"/>
      <c r="FZ1046" s="29"/>
      <c r="GA1046" s="29"/>
      <c r="GB1046" s="29"/>
      <c r="GC1046" s="29"/>
    </row>
    <row r="1047" spans="1:185" s="30" customFormat="1" ht="15.75" customHeight="1" x14ac:dyDescent="0.2">
      <c r="A1047" s="25" t="s">
        <v>1723</v>
      </c>
      <c r="B1047" s="41" t="s">
        <v>3334</v>
      </c>
      <c r="C1047" s="26" t="s">
        <v>105</v>
      </c>
      <c r="D1047" s="15" t="s">
        <v>482</v>
      </c>
      <c r="E1047" s="15" t="s">
        <v>3829</v>
      </c>
      <c r="F1047" s="31"/>
      <c r="G1047" s="24"/>
      <c r="H1047" s="24"/>
      <c r="I1047" s="25"/>
      <c r="J1047" s="24"/>
      <c r="K1047" s="24"/>
      <c r="L1047" s="27"/>
      <c r="M1047" s="28"/>
      <c r="N1047" s="28"/>
      <c r="O1047" s="27"/>
      <c r="P1047" s="27"/>
      <c r="Q1047" s="33">
        <f t="shared" si="73"/>
        <v>30.3</v>
      </c>
      <c r="R1047" s="34">
        <f t="shared" si="74"/>
        <v>52</v>
      </c>
      <c r="S1047" s="23"/>
      <c r="T1047" s="27"/>
      <c r="U1047" s="29"/>
      <c r="V1047" s="29"/>
      <c r="W1047" s="27"/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9"/>
      <c r="BC1047" s="29"/>
      <c r="BD1047" s="29"/>
      <c r="BE1047" s="29"/>
      <c r="BF1047" s="29"/>
      <c r="BG1047" s="29"/>
      <c r="BH1047" s="29"/>
      <c r="BI1047" s="29"/>
      <c r="BJ1047" s="29"/>
      <c r="BK1047" s="29"/>
      <c r="BL1047" s="29"/>
      <c r="BM1047" s="29"/>
      <c r="BN1047" s="29"/>
      <c r="BO1047" s="29"/>
      <c r="BP1047" s="29"/>
      <c r="BQ1047" s="29"/>
      <c r="BR1047" s="29"/>
      <c r="BS1047" s="29"/>
      <c r="BT1047" s="29"/>
      <c r="BU1047" s="29"/>
      <c r="BV1047" s="29"/>
      <c r="BW1047" s="29"/>
      <c r="BX1047" s="29"/>
      <c r="BY1047" s="29"/>
      <c r="BZ1047" s="29"/>
      <c r="CA1047" s="29"/>
      <c r="CB1047" s="29"/>
      <c r="CC1047" s="29"/>
      <c r="CD1047" s="29"/>
      <c r="CE1047" s="29"/>
      <c r="CF1047" s="29"/>
      <c r="CG1047" s="29"/>
      <c r="CH1047" s="29"/>
      <c r="CI1047" s="29"/>
      <c r="CJ1047" s="29"/>
      <c r="CK1047" s="29"/>
      <c r="CL1047" s="29"/>
      <c r="CM1047" s="29"/>
      <c r="CN1047" s="29"/>
      <c r="CO1047" s="29"/>
      <c r="CP1047" s="29"/>
      <c r="CQ1047" s="29"/>
      <c r="CR1047" s="29"/>
      <c r="CS1047" s="29"/>
      <c r="CT1047" s="29"/>
      <c r="CU1047" s="29"/>
      <c r="CV1047" s="29"/>
      <c r="CW1047" s="29"/>
      <c r="CX1047" s="29"/>
      <c r="CY1047" s="29"/>
      <c r="CZ1047" s="29"/>
      <c r="DA1047" s="29"/>
      <c r="DB1047" s="29"/>
      <c r="DC1047" s="29"/>
      <c r="DD1047" s="29"/>
      <c r="DE1047" s="29"/>
      <c r="DF1047" s="29"/>
      <c r="DG1047" s="29"/>
      <c r="DH1047" s="29"/>
      <c r="DI1047" s="29"/>
      <c r="DJ1047" s="29"/>
      <c r="DK1047" s="29"/>
      <c r="DL1047" s="29"/>
      <c r="DM1047" s="29">
        <v>30.3</v>
      </c>
      <c r="DN1047" s="29"/>
      <c r="DO1047" s="29"/>
      <c r="DP1047" s="29"/>
      <c r="DQ1047" s="29"/>
      <c r="DR1047" s="29"/>
      <c r="DS1047" s="29"/>
      <c r="DT1047" s="29"/>
      <c r="DU1047" s="29"/>
      <c r="DV1047" s="29"/>
      <c r="DW1047" s="29"/>
      <c r="DX1047" s="29"/>
      <c r="DY1047" s="29"/>
      <c r="DZ1047" s="29"/>
      <c r="EA1047" s="29"/>
      <c r="EB1047" s="29"/>
      <c r="EC1047" s="29"/>
      <c r="ED1047" s="29"/>
      <c r="EE1047" s="29"/>
      <c r="EF1047" s="29"/>
      <c r="EG1047" s="29"/>
      <c r="EH1047" s="29"/>
      <c r="EI1047" s="29"/>
      <c r="EJ1047" s="29"/>
      <c r="EK1047" s="29"/>
      <c r="EL1047" s="29"/>
      <c r="EM1047" s="29"/>
      <c r="EN1047" s="29"/>
      <c r="EO1047" s="29"/>
      <c r="EP1047" s="29"/>
      <c r="EQ1047" s="29"/>
      <c r="ER1047" s="29"/>
      <c r="ES1047" s="29"/>
      <c r="ET1047" s="29"/>
      <c r="EU1047" s="29"/>
      <c r="EV1047" s="29"/>
      <c r="EW1047" s="29"/>
      <c r="EX1047" s="29"/>
      <c r="EY1047" s="29"/>
      <c r="EZ1047" s="29"/>
      <c r="FA1047" s="29"/>
      <c r="FB1047" s="29"/>
      <c r="FC1047" s="29"/>
      <c r="FD1047" s="29"/>
      <c r="FE1047" s="29"/>
      <c r="FF1047" s="29"/>
      <c r="FG1047" s="29"/>
      <c r="FH1047" s="29"/>
      <c r="FI1047" s="29"/>
      <c r="FJ1047" s="29"/>
      <c r="FK1047" s="29"/>
      <c r="FL1047" s="29"/>
      <c r="FM1047" s="29"/>
      <c r="FN1047" s="29"/>
      <c r="FO1047" s="29"/>
      <c r="FP1047" s="29"/>
      <c r="FQ1047" s="29"/>
      <c r="FR1047" s="29"/>
      <c r="FS1047" s="29"/>
      <c r="FT1047" s="29"/>
      <c r="FU1047" s="29"/>
      <c r="FV1047" s="29"/>
      <c r="FW1047" s="29"/>
      <c r="FX1047" s="29"/>
      <c r="FY1047" s="29"/>
      <c r="FZ1047" s="29"/>
      <c r="GA1047" s="29"/>
      <c r="GB1047" s="29"/>
      <c r="GC1047" s="29"/>
    </row>
    <row r="1048" spans="1:185" s="30" customFormat="1" ht="15.75" customHeight="1" x14ac:dyDescent="0.2">
      <c r="A1048" s="25" t="s">
        <v>1723</v>
      </c>
      <c r="B1048" s="41" t="s">
        <v>3334</v>
      </c>
      <c r="C1048" s="26" t="s">
        <v>105</v>
      </c>
      <c r="D1048" s="24" t="s">
        <v>3183</v>
      </c>
      <c r="E1048" s="24" t="s">
        <v>3184</v>
      </c>
      <c r="F1048" s="31">
        <v>37092</v>
      </c>
      <c r="G1048" s="24" t="s">
        <v>2530</v>
      </c>
      <c r="H1048" s="24" t="s">
        <v>169</v>
      </c>
      <c r="I1048" s="25">
        <v>2</v>
      </c>
      <c r="J1048" s="24" t="s">
        <v>598</v>
      </c>
      <c r="K1048" s="24" t="s">
        <v>599</v>
      </c>
      <c r="L1048" s="27">
        <v>999902886</v>
      </c>
      <c r="M1048" s="28" t="s">
        <v>112</v>
      </c>
      <c r="N1048" s="28"/>
      <c r="O1048" s="27"/>
      <c r="P1048" s="27"/>
      <c r="Q1048" s="33">
        <f t="shared" si="73"/>
        <v>30</v>
      </c>
      <c r="R1048" s="34">
        <f t="shared" si="74"/>
        <v>54</v>
      </c>
      <c r="S1048" s="23"/>
      <c r="T1048" s="27"/>
      <c r="U1048" s="29"/>
      <c r="V1048" s="29"/>
      <c r="W1048" s="27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>
        <v>30</v>
      </c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  <c r="BM1048" s="29"/>
      <c r="BN1048" s="29"/>
      <c r="BO1048" s="29"/>
      <c r="BP1048" s="29"/>
      <c r="BQ1048" s="29"/>
      <c r="BR1048" s="29"/>
      <c r="BS1048" s="29"/>
      <c r="BT1048" s="29"/>
      <c r="BU1048" s="29"/>
      <c r="BV1048" s="29"/>
      <c r="BW1048" s="29"/>
      <c r="BX1048" s="29"/>
      <c r="BY1048" s="29"/>
      <c r="BZ1048" s="29"/>
      <c r="CA1048" s="29"/>
      <c r="CB1048" s="29"/>
      <c r="CC1048" s="29"/>
      <c r="CD1048" s="29"/>
      <c r="CE1048" s="29"/>
      <c r="CF1048" s="29"/>
      <c r="CG1048" s="29"/>
      <c r="CH1048" s="29"/>
      <c r="CI1048" s="29"/>
      <c r="CJ1048" s="29"/>
      <c r="CK1048" s="29"/>
      <c r="CL1048" s="29"/>
      <c r="CM1048" s="29"/>
      <c r="CN1048" s="29"/>
      <c r="CO1048" s="29"/>
      <c r="CP1048" s="29"/>
      <c r="CQ1048" s="29"/>
      <c r="CR1048" s="29"/>
      <c r="CS1048" s="29"/>
      <c r="CT1048" s="29"/>
      <c r="CU1048" s="29"/>
      <c r="CV1048" s="29"/>
      <c r="CW1048" s="29"/>
      <c r="CX1048" s="29"/>
      <c r="CY1048" s="29"/>
      <c r="CZ1048" s="29"/>
      <c r="DA1048" s="29"/>
      <c r="DB1048" s="29"/>
      <c r="DC1048" s="29"/>
      <c r="DD1048" s="29"/>
      <c r="DE1048" s="29"/>
      <c r="DF1048" s="29"/>
      <c r="DG1048" s="29"/>
      <c r="DH1048" s="29"/>
      <c r="DI1048" s="29"/>
      <c r="DJ1048" s="29"/>
      <c r="DK1048" s="29"/>
      <c r="DL1048" s="29"/>
      <c r="DM1048" s="29"/>
      <c r="DN1048" s="29"/>
      <c r="DO1048" s="29"/>
      <c r="DP1048" s="29"/>
      <c r="DQ1048" s="29"/>
      <c r="DR1048" s="29"/>
      <c r="DS1048" s="29"/>
      <c r="DT1048" s="29"/>
      <c r="DU1048" s="29"/>
      <c r="DV1048" s="29"/>
      <c r="DW1048" s="29"/>
      <c r="DX1048" s="29"/>
      <c r="DY1048" s="29"/>
      <c r="DZ1048" s="29"/>
      <c r="EA1048" s="29"/>
      <c r="EB1048" s="29"/>
      <c r="EC1048" s="29"/>
      <c r="ED1048" s="29"/>
      <c r="EE1048" s="29"/>
      <c r="EF1048" s="29"/>
      <c r="EG1048" s="29"/>
      <c r="EH1048" s="29"/>
      <c r="EI1048" s="29"/>
      <c r="EJ1048" s="29"/>
      <c r="EK1048" s="29"/>
      <c r="EL1048" s="29"/>
      <c r="EM1048" s="29"/>
      <c r="EN1048" s="29"/>
      <c r="EO1048" s="29"/>
      <c r="EP1048" s="29"/>
      <c r="EQ1048" s="29"/>
      <c r="ER1048" s="29"/>
      <c r="ES1048" s="29"/>
      <c r="ET1048" s="29"/>
      <c r="EU1048" s="29"/>
      <c r="EV1048" s="29"/>
      <c r="EW1048" s="29"/>
      <c r="EX1048" s="29"/>
      <c r="EY1048" s="29"/>
      <c r="EZ1048" s="29"/>
      <c r="FA1048" s="29"/>
      <c r="FB1048" s="29"/>
      <c r="FC1048" s="29"/>
      <c r="FD1048" s="29"/>
      <c r="FE1048" s="29"/>
      <c r="FF1048" s="29"/>
      <c r="FG1048" s="29"/>
      <c r="FH1048" s="29"/>
      <c r="FI1048" s="29"/>
      <c r="FJ1048" s="29"/>
      <c r="FK1048" s="29"/>
      <c r="FL1048" s="29"/>
      <c r="FM1048" s="29"/>
      <c r="FN1048" s="29"/>
      <c r="FO1048" s="29"/>
      <c r="FP1048" s="29"/>
      <c r="FQ1048" s="29"/>
      <c r="FR1048" s="29"/>
      <c r="FS1048" s="29"/>
      <c r="FT1048" s="29"/>
      <c r="FU1048" s="29"/>
      <c r="FV1048" s="29"/>
      <c r="FW1048" s="29"/>
      <c r="FX1048" s="29"/>
      <c r="FY1048" s="29"/>
      <c r="FZ1048" s="29"/>
      <c r="GA1048" s="29"/>
      <c r="GB1048" s="29"/>
      <c r="GC1048" s="29"/>
    </row>
    <row r="1049" spans="1:185" s="30" customFormat="1" ht="15.75" customHeight="1" x14ac:dyDescent="0.2">
      <c r="A1049" s="25" t="s">
        <v>1723</v>
      </c>
      <c r="B1049" s="41" t="s">
        <v>3334</v>
      </c>
      <c r="C1049" s="26" t="s">
        <v>105</v>
      </c>
      <c r="D1049" s="15" t="s">
        <v>2591</v>
      </c>
      <c r="E1049" s="15" t="s">
        <v>3832</v>
      </c>
      <c r="F1049" s="31"/>
      <c r="G1049" s="24"/>
      <c r="H1049" s="24"/>
      <c r="I1049" s="25"/>
      <c r="J1049" s="24"/>
      <c r="K1049" s="24"/>
      <c r="L1049" s="27"/>
      <c r="M1049" s="28"/>
      <c r="N1049" s="28"/>
      <c r="O1049" s="27"/>
      <c r="P1049" s="27"/>
      <c r="Q1049" s="33">
        <f t="shared" si="73"/>
        <v>23.23</v>
      </c>
      <c r="R1049" s="34">
        <f t="shared" si="74"/>
        <v>55</v>
      </c>
      <c r="S1049" s="23"/>
      <c r="T1049" s="27"/>
      <c r="U1049" s="29"/>
      <c r="V1049" s="29"/>
      <c r="W1049" s="27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  <c r="BL1049" s="29"/>
      <c r="BM1049" s="29"/>
      <c r="BN1049" s="29"/>
      <c r="BO1049" s="29"/>
      <c r="BP1049" s="29"/>
      <c r="BQ1049" s="29"/>
      <c r="BR1049" s="29"/>
      <c r="BS1049" s="29"/>
      <c r="BT1049" s="29"/>
      <c r="BU1049" s="29"/>
      <c r="BV1049" s="29"/>
      <c r="BW1049" s="29"/>
      <c r="BX1049" s="29"/>
      <c r="BY1049" s="29"/>
      <c r="BZ1049" s="29"/>
      <c r="CA1049" s="29"/>
      <c r="CB1049" s="29"/>
      <c r="CC1049" s="29"/>
      <c r="CD1049" s="29"/>
      <c r="CE1049" s="29"/>
      <c r="CF1049" s="29"/>
      <c r="CG1049" s="29"/>
      <c r="CH1049" s="29"/>
      <c r="CI1049" s="29"/>
      <c r="CJ1049" s="29"/>
      <c r="CK1049" s="29"/>
      <c r="CL1049" s="29"/>
      <c r="CM1049" s="29"/>
      <c r="CN1049" s="29"/>
      <c r="CO1049" s="29"/>
      <c r="CP1049" s="29"/>
      <c r="CQ1049" s="29"/>
      <c r="CR1049" s="29"/>
      <c r="CS1049" s="29"/>
      <c r="CT1049" s="29"/>
      <c r="CU1049" s="29"/>
      <c r="CV1049" s="29"/>
      <c r="CW1049" s="29"/>
      <c r="CX1049" s="29"/>
      <c r="CY1049" s="29"/>
      <c r="CZ1049" s="29"/>
      <c r="DA1049" s="29"/>
      <c r="DB1049" s="29"/>
      <c r="DC1049" s="29"/>
      <c r="DD1049" s="29"/>
      <c r="DE1049" s="29"/>
      <c r="DF1049" s="29"/>
      <c r="DG1049" s="29"/>
      <c r="DH1049" s="29"/>
      <c r="DI1049" s="29"/>
      <c r="DJ1049" s="29"/>
      <c r="DK1049" s="29"/>
      <c r="DL1049" s="29"/>
      <c r="DM1049" s="29">
        <v>23.23</v>
      </c>
      <c r="DN1049" s="29"/>
      <c r="DO1049" s="29"/>
      <c r="DP1049" s="29"/>
      <c r="DQ1049" s="29"/>
      <c r="DR1049" s="29"/>
      <c r="DS1049" s="29"/>
      <c r="DT1049" s="29"/>
      <c r="DU1049" s="29"/>
      <c r="DV1049" s="29"/>
      <c r="DW1049" s="29"/>
      <c r="DX1049" s="29"/>
      <c r="DY1049" s="29"/>
      <c r="DZ1049" s="29"/>
      <c r="EA1049" s="29"/>
      <c r="EB1049" s="29"/>
      <c r="EC1049" s="29"/>
      <c r="ED1049" s="29"/>
      <c r="EE1049" s="29"/>
      <c r="EF1049" s="29"/>
      <c r="EG1049" s="29"/>
      <c r="EH1049" s="29"/>
      <c r="EI1049" s="29"/>
      <c r="EJ1049" s="29"/>
      <c r="EK1049" s="29"/>
      <c r="EL1049" s="29"/>
      <c r="EM1049" s="29"/>
      <c r="EN1049" s="29"/>
      <c r="EO1049" s="29"/>
      <c r="EP1049" s="29"/>
      <c r="EQ1049" s="29"/>
      <c r="ER1049" s="29"/>
      <c r="ES1049" s="29"/>
      <c r="ET1049" s="29"/>
      <c r="EU1049" s="29"/>
      <c r="EV1049" s="29"/>
      <c r="EW1049" s="29"/>
      <c r="EX1049" s="29"/>
      <c r="EY1049" s="29"/>
      <c r="EZ1049" s="29"/>
      <c r="FA1049" s="29"/>
      <c r="FB1049" s="29"/>
      <c r="FC1049" s="29"/>
      <c r="FD1049" s="29"/>
      <c r="FE1049" s="29"/>
      <c r="FF1049" s="29"/>
      <c r="FG1049" s="29"/>
      <c r="FH1049" s="29"/>
      <c r="FI1049" s="29"/>
      <c r="FJ1049" s="29"/>
      <c r="FK1049" s="29"/>
      <c r="FL1049" s="29"/>
      <c r="FM1049" s="29"/>
      <c r="FN1049" s="29"/>
      <c r="FO1049" s="29"/>
      <c r="FP1049" s="29"/>
      <c r="FQ1049" s="29"/>
      <c r="FR1049" s="29"/>
      <c r="FS1049" s="29"/>
      <c r="FT1049" s="29"/>
      <c r="FU1049" s="29"/>
      <c r="FV1049" s="29"/>
      <c r="FW1049" s="29"/>
      <c r="FX1049" s="29"/>
      <c r="FY1049" s="29"/>
      <c r="FZ1049" s="29"/>
      <c r="GA1049" s="29"/>
      <c r="GB1049" s="29"/>
      <c r="GC1049" s="29"/>
    </row>
    <row r="1050" spans="1:185" s="30" customFormat="1" ht="15.75" customHeight="1" x14ac:dyDescent="0.2">
      <c r="A1050" s="25" t="s">
        <v>1723</v>
      </c>
      <c r="B1050" s="41" t="s">
        <v>3334</v>
      </c>
      <c r="C1050" s="26" t="s">
        <v>105</v>
      </c>
      <c r="D1050" s="24" t="s">
        <v>3137</v>
      </c>
      <c r="E1050" s="24" t="s">
        <v>3138</v>
      </c>
      <c r="F1050" s="31">
        <v>37475</v>
      </c>
      <c r="G1050" s="24" t="s">
        <v>3139</v>
      </c>
      <c r="H1050" s="24" t="s">
        <v>133</v>
      </c>
      <c r="I1050" s="25">
        <v>1</v>
      </c>
      <c r="J1050" s="24" t="s">
        <v>2263</v>
      </c>
      <c r="K1050" s="24" t="s">
        <v>2264</v>
      </c>
      <c r="L1050" s="27">
        <v>999808809</v>
      </c>
      <c r="M1050" s="28" t="s">
        <v>112</v>
      </c>
      <c r="N1050" s="28"/>
      <c r="O1050" s="27"/>
      <c r="P1050" s="27"/>
      <c r="Q1050" s="33">
        <f>22.5 + SUM(AO1050:EE1050)</f>
        <v>22.5</v>
      </c>
      <c r="R1050" s="34">
        <f t="shared" si="74"/>
        <v>56</v>
      </c>
      <c r="S1050" s="23"/>
      <c r="T1050" s="27"/>
      <c r="U1050" s="29"/>
      <c r="V1050" s="29"/>
      <c r="W1050" s="27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  <c r="BM1050" s="29"/>
      <c r="BN1050" s="29"/>
      <c r="BO1050" s="29"/>
      <c r="BP1050" s="29"/>
      <c r="BQ1050" s="29"/>
      <c r="BR1050" s="29"/>
      <c r="BS1050" s="29"/>
      <c r="BT1050" s="29"/>
      <c r="BU1050" s="29"/>
      <c r="BV1050" s="29"/>
      <c r="BW1050" s="29"/>
      <c r="BX1050" s="29"/>
      <c r="BY1050" s="29"/>
      <c r="BZ1050" s="29"/>
      <c r="CA1050" s="29"/>
      <c r="CB1050" s="29"/>
      <c r="CC1050" s="29"/>
      <c r="CD1050" s="29"/>
      <c r="CE1050" s="29"/>
      <c r="CF1050" s="29"/>
      <c r="CG1050" s="29"/>
      <c r="CH1050" s="29"/>
      <c r="CI1050" s="29"/>
      <c r="CJ1050" s="29"/>
      <c r="CK1050" s="29"/>
      <c r="CL1050" s="29"/>
      <c r="CM1050" s="29"/>
      <c r="CN1050" s="29"/>
      <c r="CO1050" s="29"/>
      <c r="CP1050" s="29"/>
      <c r="CQ1050" s="29"/>
      <c r="CR1050" s="29"/>
      <c r="CS1050" s="29"/>
      <c r="CT1050" s="29"/>
      <c r="CU1050" s="29"/>
      <c r="CV1050" s="29"/>
      <c r="CW1050" s="29"/>
      <c r="CX1050" s="29"/>
      <c r="CY1050" s="29"/>
      <c r="CZ1050" s="29"/>
      <c r="DA1050" s="29"/>
      <c r="DB1050" s="29"/>
      <c r="DC1050" s="29"/>
      <c r="DD1050" s="29"/>
      <c r="DE1050" s="29"/>
      <c r="DF1050" s="29"/>
      <c r="DG1050" s="29"/>
      <c r="DH1050" s="29"/>
      <c r="DI1050" s="29"/>
      <c r="DJ1050" s="29"/>
      <c r="DK1050" s="29"/>
      <c r="DL1050" s="29"/>
      <c r="DM1050" s="29"/>
      <c r="DN1050" s="29"/>
      <c r="DO1050" s="29"/>
      <c r="DP1050" s="29"/>
      <c r="DQ1050" s="29"/>
      <c r="DR1050" s="29"/>
      <c r="DS1050" s="29"/>
      <c r="DT1050" s="29"/>
      <c r="DU1050" s="29"/>
      <c r="DV1050" s="29"/>
      <c r="DW1050" s="29"/>
      <c r="DX1050" s="29"/>
      <c r="DY1050" s="29"/>
      <c r="DZ1050" s="29"/>
      <c r="EA1050" s="29"/>
      <c r="EB1050" s="29"/>
      <c r="EC1050" s="29"/>
      <c r="ED1050" s="29"/>
      <c r="EE1050" s="29"/>
      <c r="EF1050" s="29"/>
      <c r="EG1050" s="29"/>
      <c r="EH1050" s="29"/>
      <c r="EI1050" s="29"/>
      <c r="EJ1050" s="29"/>
      <c r="EK1050" s="29"/>
      <c r="EL1050" s="29"/>
      <c r="EM1050" s="29"/>
      <c r="EN1050" s="29"/>
      <c r="EO1050" s="29"/>
      <c r="EP1050" s="29"/>
      <c r="EQ1050" s="29"/>
      <c r="ER1050" s="29"/>
      <c r="ES1050" s="29"/>
      <c r="ET1050" s="29"/>
      <c r="EU1050" s="29"/>
      <c r="EV1050" s="29"/>
      <c r="EW1050" s="29"/>
      <c r="EX1050" s="29"/>
      <c r="EY1050" s="29"/>
      <c r="EZ1050" s="29"/>
      <c r="FA1050" s="29"/>
      <c r="FB1050" s="29"/>
      <c r="FC1050" s="29"/>
      <c r="FD1050" s="29"/>
      <c r="FE1050" s="29"/>
      <c r="FF1050" s="29"/>
      <c r="FG1050" s="29"/>
      <c r="FH1050" s="29"/>
      <c r="FI1050" s="29"/>
      <c r="FJ1050" s="29"/>
      <c r="FK1050" s="29"/>
      <c r="FL1050" s="29"/>
      <c r="FM1050" s="29"/>
      <c r="FN1050" s="29"/>
      <c r="FO1050" s="29"/>
      <c r="FP1050" s="29"/>
      <c r="FQ1050" s="29"/>
      <c r="FR1050" s="29"/>
      <c r="FS1050" s="29"/>
      <c r="FT1050" s="29"/>
      <c r="FU1050" s="29"/>
      <c r="FV1050" s="29"/>
      <c r="FW1050" s="29"/>
      <c r="FX1050" s="29"/>
      <c r="FY1050" s="29"/>
      <c r="FZ1050" s="29"/>
      <c r="GA1050" s="29"/>
      <c r="GB1050" s="29"/>
      <c r="GC1050" s="29"/>
    </row>
    <row r="1051" spans="1:185" s="30" customFormat="1" ht="15.75" customHeight="1" x14ac:dyDescent="0.2">
      <c r="A1051" s="25" t="s">
        <v>1723</v>
      </c>
      <c r="B1051" s="41" t="s">
        <v>3334</v>
      </c>
      <c r="C1051" s="26" t="s">
        <v>105</v>
      </c>
      <c r="D1051" s="24" t="s">
        <v>1903</v>
      </c>
      <c r="E1051" s="24" t="s">
        <v>731</v>
      </c>
      <c r="F1051" s="31">
        <v>37582</v>
      </c>
      <c r="G1051" s="24" t="s">
        <v>1139</v>
      </c>
      <c r="H1051" s="24" t="s">
        <v>122</v>
      </c>
      <c r="I1051" s="25">
        <v>4</v>
      </c>
      <c r="J1051" s="24" t="s">
        <v>3387</v>
      </c>
      <c r="K1051" s="24" t="s">
        <v>3388</v>
      </c>
      <c r="L1051" s="27">
        <v>999827530</v>
      </c>
      <c r="M1051" s="28" t="s">
        <v>112</v>
      </c>
      <c r="N1051" s="28"/>
      <c r="O1051" s="27"/>
      <c r="P1051" s="27"/>
      <c r="Q1051" s="33">
        <f>22.5 + SUM(AO1051:EE1051)</f>
        <v>22.5</v>
      </c>
      <c r="R1051" s="34">
        <f t="shared" si="74"/>
        <v>56</v>
      </c>
      <c r="S1051" s="23"/>
      <c r="T1051" s="27"/>
      <c r="U1051" s="29"/>
      <c r="V1051" s="29"/>
      <c r="W1051" s="27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  <c r="BL1051" s="29"/>
      <c r="BM1051" s="29"/>
      <c r="BN1051" s="29"/>
      <c r="BO1051" s="29"/>
      <c r="BP1051" s="29"/>
      <c r="BQ1051" s="29"/>
      <c r="BR1051" s="29"/>
      <c r="BS1051" s="29"/>
      <c r="BT1051" s="29"/>
      <c r="BU1051" s="29"/>
      <c r="BV1051" s="29"/>
      <c r="BW1051" s="29"/>
      <c r="BX1051" s="29"/>
      <c r="BY1051" s="29"/>
      <c r="BZ1051" s="29"/>
      <c r="CA1051" s="29"/>
      <c r="CB1051" s="29"/>
      <c r="CC1051" s="29"/>
      <c r="CD1051" s="29"/>
      <c r="CE1051" s="29"/>
      <c r="CF1051" s="29"/>
      <c r="CG1051" s="29"/>
      <c r="CH1051" s="29"/>
      <c r="CI1051" s="29"/>
      <c r="CJ1051" s="29"/>
      <c r="CK1051" s="29"/>
      <c r="CL1051" s="29"/>
      <c r="CM1051" s="29"/>
      <c r="CN1051" s="29"/>
      <c r="CO1051" s="29"/>
      <c r="CP1051" s="29"/>
      <c r="CQ1051" s="29"/>
      <c r="CR1051" s="29"/>
      <c r="CS1051" s="29"/>
      <c r="CT1051" s="29"/>
      <c r="CU1051" s="29"/>
      <c r="CV1051" s="29"/>
      <c r="CW1051" s="29"/>
      <c r="CX1051" s="29"/>
      <c r="CY1051" s="29"/>
      <c r="CZ1051" s="29"/>
      <c r="DA1051" s="29"/>
      <c r="DB1051" s="29"/>
      <c r="DC1051" s="29"/>
      <c r="DD1051" s="29"/>
      <c r="DE1051" s="29"/>
      <c r="DF1051" s="29"/>
      <c r="DG1051" s="29"/>
      <c r="DH1051" s="29"/>
      <c r="DI1051" s="29"/>
      <c r="DJ1051" s="29"/>
      <c r="DK1051" s="29"/>
      <c r="DL1051" s="29"/>
      <c r="DM1051" s="29"/>
      <c r="DN1051" s="29"/>
      <c r="DO1051" s="29"/>
      <c r="DP1051" s="29"/>
      <c r="DQ1051" s="29"/>
      <c r="DR1051" s="29"/>
      <c r="DS1051" s="29"/>
      <c r="DT1051" s="29"/>
      <c r="DU1051" s="29"/>
      <c r="DV1051" s="29"/>
      <c r="DW1051" s="29"/>
      <c r="DX1051" s="29"/>
      <c r="DY1051" s="29"/>
      <c r="DZ1051" s="29"/>
      <c r="EA1051" s="29"/>
      <c r="EB1051" s="29"/>
      <c r="EC1051" s="29"/>
      <c r="ED1051" s="29"/>
      <c r="EE1051" s="29"/>
      <c r="EF1051" s="29"/>
      <c r="EG1051" s="29"/>
      <c r="EH1051" s="29"/>
      <c r="EI1051" s="29"/>
      <c r="EJ1051" s="29"/>
      <c r="EK1051" s="29"/>
      <c r="EL1051" s="29"/>
      <c r="EM1051" s="29"/>
      <c r="EN1051" s="29"/>
      <c r="EO1051" s="29"/>
      <c r="EP1051" s="29"/>
      <c r="EQ1051" s="29"/>
      <c r="ER1051" s="29"/>
      <c r="ES1051" s="29"/>
      <c r="ET1051" s="29"/>
      <c r="EU1051" s="29"/>
      <c r="EV1051" s="29"/>
      <c r="EW1051" s="29"/>
      <c r="EX1051" s="29"/>
      <c r="EY1051" s="29"/>
      <c r="EZ1051" s="29"/>
      <c r="FA1051" s="29"/>
      <c r="FB1051" s="29"/>
      <c r="FC1051" s="29"/>
      <c r="FD1051" s="29"/>
      <c r="FE1051" s="29"/>
      <c r="FF1051" s="29"/>
      <c r="FG1051" s="29"/>
      <c r="FH1051" s="29"/>
      <c r="FI1051" s="29"/>
      <c r="FJ1051" s="29"/>
      <c r="FK1051" s="29"/>
      <c r="FL1051" s="29"/>
      <c r="FM1051" s="29"/>
      <c r="FN1051" s="29"/>
      <c r="FO1051" s="29"/>
      <c r="FP1051" s="29"/>
      <c r="FQ1051" s="29"/>
      <c r="FR1051" s="29"/>
      <c r="FS1051" s="29"/>
      <c r="FT1051" s="29"/>
      <c r="FU1051" s="29"/>
      <c r="FV1051" s="29"/>
      <c r="FW1051" s="29"/>
      <c r="FX1051" s="29"/>
      <c r="FY1051" s="29"/>
      <c r="FZ1051" s="29"/>
      <c r="GA1051" s="29"/>
      <c r="GB1051" s="29"/>
      <c r="GC1051" s="29"/>
    </row>
    <row r="1052" spans="1:185" s="30" customFormat="1" ht="15.75" customHeight="1" x14ac:dyDescent="0.2">
      <c r="A1052" s="25" t="s">
        <v>1723</v>
      </c>
      <c r="B1052" s="41" t="s">
        <v>3334</v>
      </c>
      <c r="C1052" s="26" t="s">
        <v>105</v>
      </c>
      <c r="D1052" s="24" t="s">
        <v>482</v>
      </c>
      <c r="E1052" s="24" t="s">
        <v>3389</v>
      </c>
      <c r="F1052" s="31">
        <v>37460</v>
      </c>
      <c r="G1052" s="24" t="s">
        <v>3254</v>
      </c>
      <c r="H1052" s="24" t="s">
        <v>116</v>
      </c>
      <c r="I1052" s="25">
        <v>2</v>
      </c>
      <c r="J1052" s="24" t="s">
        <v>395</v>
      </c>
      <c r="K1052" s="24" t="s">
        <v>3390</v>
      </c>
      <c r="L1052" s="27">
        <v>999779239</v>
      </c>
      <c r="M1052" s="28" t="s">
        <v>112</v>
      </c>
      <c r="N1052" s="28"/>
      <c r="O1052" s="27"/>
      <c r="P1052" s="27"/>
      <c r="Q1052" s="33">
        <f>SUM(T1052:EE1052)</f>
        <v>22.5</v>
      </c>
      <c r="R1052" s="34">
        <f t="shared" si="74"/>
        <v>56</v>
      </c>
      <c r="S1052" s="23"/>
      <c r="T1052" s="27"/>
      <c r="U1052" s="29"/>
      <c r="V1052" s="29"/>
      <c r="W1052" s="27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>
        <v>22.5</v>
      </c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  <c r="BL1052" s="29"/>
      <c r="BM1052" s="29"/>
      <c r="BN1052" s="29"/>
      <c r="BO1052" s="29"/>
      <c r="BP1052" s="29"/>
      <c r="BQ1052" s="29"/>
      <c r="BR1052" s="29"/>
      <c r="BS1052" s="29"/>
      <c r="BT1052" s="29"/>
      <c r="BU1052" s="29"/>
      <c r="BV1052" s="29"/>
      <c r="BW1052" s="29"/>
      <c r="BX1052" s="29"/>
      <c r="BY1052" s="29"/>
      <c r="BZ1052" s="29"/>
      <c r="CA1052" s="29"/>
      <c r="CB1052" s="29"/>
      <c r="CC1052" s="29"/>
      <c r="CD1052" s="29"/>
      <c r="CE1052" s="29"/>
      <c r="CF1052" s="29"/>
      <c r="CG1052" s="29"/>
      <c r="CH1052" s="29"/>
      <c r="CI1052" s="29"/>
      <c r="CJ1052" s="29"/>
      <c r="CK1052" s="29"/>
      <c r="CL1052" s="29"/>
      <c r="CM1052" s="29"/>
      <c r="CN1052" s="29"/>
      <c r="CO1052" s="29"/>
      <c r="CP1052" s="29"/>
      <c r="CQ1052" s="29"/>
      <c r="CR1052" s="29"/>
      <c r="CS1052" s="29"/>
      <c r="CT1052" s="29"/>
      <c r="CU1052" s="29"/>
      <c r="CV1052" s="29"/>
      <c r="CW1052" s="29"/>
      <c r="CX1052" s="29"/>
      <c r="CY1052" s="29"/>
      <c r="CZ1052" s="29"/>
      <c r="DA1052" s="29"/>
      <c r="DB1052" s="29"/>
      <c r="DC1052" s="29"/>
      <c r="DD1052" s="29"/>
      <c r="DE1052" s="29"/>
      <c r="DF1052" s="29"/>
      <c r="DG1052" s="29"/>
      <c r="DH1052" s="29"/>
      <c r="DI1052" s="29"/>
      <c r="DJ1052" s="29"/>
      <c r="DK1052" s="29"/>
      <c r="DL1052" s="29"/>
      <c r="DM1052" s="29"/>
      <c r="DN1052" s="29"/>
      <c r="DO1052" s="29"/>
      <c r="DP1052" s="29"/>
      <c r="DQ1052" s="29"/>
      <c r="DR1052" s="29"/>
      <c r="DS1052" s="29"/>
      <c r="DT1052" s="29"/>
      <c r="DU1052" s="29"/>
      <c r="DV1052" s="29"/>
      <c r="DW1052" s="29"/>
      <c r="DX1052" s="29"/>
      <c r="DY1052" s="29"/>
      <c r="DZ1052" s="29"/>
      <c r="EA1052" s="29"/>
      <c r="EB1052" s="29"/>
      <c r="EC1052" s="29"/>
      <c r="ED1052" s="29"/>
      <c r="EE1052" s="29"/>
      <c r="EF1052" s="29"/>
      <c r="EG1052" s="29"/>
      <c r="EH1052" s="29"/>
      <c r="EI1052" s="29"/>
      <c r="EJ1052" s="29"/>
      <c r="EK1052" s="29"/>
      <c r="EL1052" s="29"/>
      <c r="EM1052" s="29"/>
      <c r="EN1052" s="29"/>
      <c r="EO1052" s="29"/>
      <c r="EP1052" s="29"/>
      <c r="EQ1052" s="29"/>
      <c r="ER1052" s="29"/>
      <c r="ES1052" s="29"/>
      <c r="ET1052" s="29"/>
      <c r="EU1052" s="29"/>
      <c r="EV1052" s="29"/>
      <c r="EW1052" s="29"/>
      <c r="EX1052" s="29"/>
      <c r="EY1052" s="29"/>
      <c r="EZ1052" s="29"/>
      <c r="FA1052" s="29"/>
      <c r="FB1052" s="29"/>
      <c r="FC1052" s="29"/>
      <c r="FD1052" s="29"/>
      <c r="FE1052" s="29"/>
      <c r="FF1052" s="29"/>
      <c r="FG1052" s="29"/>
      <c r="FH1052" s="29"/>
      <c r="FI1052" s="29"/>
      <c r="FJ1052" s="29"/>
      <c r="FK1052" s="29"/>
      <c r="FL1052" s="29"/>
      <c r="FM1052" s="29"/>
      <c r="FN1052" s="29"/>
      <c r="FO1052" s="29"/>
      <c r="FP1052" s="29"/>
      <c r="FQ1052" s="29"/>
      <c r="FR1052" s="29"/>
      <c r="FS1052" s="29"/>
      <c r="FT1052" s="29"/>
      <c r="FU1052" s="29"/>
      <c r="FV1052" s="29"/>
      <c r="FW1052" s="29"/>
      <c r="FX1052" s="29"/>
      <c r="FY1052" s="29"/>
      <c r="FZ1052" s="29"/>
      <c r="GA1052" s="29"/>
      <c r="GB1052" s="29"/>
      <c r="GC1052" s="29"/>
    </row>
    <row r="1053" spans="1:185" s="30" customFormat="1" ht="15.75" customHeight="1" x14ac:dyDescent="0.2">
      <c r="A1053" s="25" t="s">
        <v>1723</v>
      </c>
      <c r="B1053" s="41" t="s">
        <v>3334</v>
      </c>
      <c r="C1053" s="26" t="s">
        <v>105</v>
      </c>
      <c r="D1053" s="24" t="s">
        <v>1682</v>
      </c>
      <c r="E1053" s="24" t="s">
        <v>3221</v>
      </c>
      <c r="F1053" s="31">
        <v>37434</v>
      </c>
      <c r="G1053" s="24" t="s">
        <v>3222</v>
      </c>
      <c r="H1053" s="24" t="s">
        <v>139</v>
      </c>
      <c r="I1053" s="25">
        <v>8</v>
      </c>
      <c r="J1053" s="24" t="s">
        <v>713</v>
      </c>
      <c r="K1053" s="24" t="s">
        <v>3223</v>
      </c>
      <c r="L1053" s="27">
        <v>999870694</v>
      </c>
      <c r="M1053" s="28" t="s">
        <v>112</v>
      </c>
      <c r="N1053" s="28"/>
      <c r="O1053" s="27"/>
      <c r="P1053" s="27"/>
      <c r="Q1053" s="33">
        <f>20 + SUM(AO1053:EE1053)</f>
        <v>20</v>
      </c>
      <c r="R1053" s="34">
        <f t="shared" si="74"/>
        <v>59</v>
      </c>
      <c r="S1053" s="23"/>
      <c r="T1053" s="27"/>
      <c r="U1053" s="29"/>
      <c r="V1053" s="29"/>
      <c r="W1053" s="27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  <c r="BL1053" s="29"/>
      <c r="BM1053" s="29"/>
      <c r="BN1053" s="29"/>
      <c r="BO1053" s="29"/>
      <c r="BP1053" s="29"/>
      <c r="BQ1053" s="29"/>
      <c r="BR1053" s="29"/>
      <c r="BS1053" s="29"/>
      <c r="BT1053" s="29"/>
      <c r="BU1053" s="29"/>
      <c r="BV1053" s="29"/>
      <c r="BW1053" s="29"/>
      <c r="BX1053" s="29"/>
      <c r="BY1053" s="29"/>
      <c r="BZ1053" s="29"/>
      <c r="CA1053" s="29"/>
      <c r="CB1053" s="29"/>
      <c r="CC1053" s="29"/>
      <c r="CD1053" s="29"/>
      <c r="CE1053" s="29"/>
      <c r="CF1053" s="29"/>
      <c r="CG1053" s="29"/>
      <c r="CH1053" s="29"/>
      <c r="CI1053" s="29"/>
      <c r="CJ1053" s="29"/>
      <c r="CK1053" s="29"/>
      <c r="CL1053" s="29"/>
      <c r="CM1053" s="29"/>
      <c r="CN1053" s="29"/>
      <c r="CO1053" s="29"/>
      <c r="CP1053" s="29"/>
      <c r="CQ1053" s="29"/>
      <c r="CR1053" s="29"/>
      <c r="CS1053" s="29"/>
      <c r="CT1053" s="29"/>
      <c r="CU1053" s="29"/>
      <c r="CV1053" s="29"/>
      <c r="CW1053" s="29"/>
      <c r="CX1053" s="29"/>
      <c r="CY1053" s="29"/>
      <c r="CZ1053" s="29"/>
      <c r="DA1053" s="29"/>
      <c r="DB1053" s="29"/>
      <c r="DC1053" s="29"/>
      <c r="DD1053" s="29"/>
      <c r="DE1053" s="29"/>
      <c r="DF1053" s="29"/>
      <c r="DG1053" s="29"/>
      <c r="DH1053" s="29"/>
      <c r="DI1053" s="29"/>
      <c r="DJ1053" s="29"/>
      <c r="DK1053" s="29"/>
      <c r="DL1053" s="29"/>
      <c r="DM1053" s="29"/>
      <c r="DN1053" s="29"/>
      <c r="DO1053" s="29"/>
      <c r="DP1053" s="29"/>
      <c r="DQ1053" s="29"/>
      <c r="DR1053" s="29"/>
      <c r="DS1053" s="29"/>
      <c r="DT1053" s="29"/>
      <c r="DU1053" s="29"/>
      <c r="DV1053" s="29"/>
      <c r="DW1053" s="29"/>
      <c r="DX1053" s="29"/>
      <c r="DY1053" s="29"/>
      <c r="DZ1053" s="29"/>
      <c r="EA1053" s="29"/>
      <c r="EB1053" s="29"/>
      <c r="EC1053" s="29"/>
      <c r="ED1053" s="29"/>
      <c r="EE1053" s="29"/>
      <c r="EF1053" s="29"/>
      <c r="EG1053" s="29"/>
      <c r="EH1053" s="29"/>
      <c r="EI1053" s="29"/>
      <c r="EJ1053" s="29"/>
      <c r="EK1053" s="29"/>
      <c r="EL1053" s="29"/>
      <c r="EM1053" s="29"/>
      <c r="EN1053" s="29"/>
      <c r="EO1053" s="29"/>
      <c r="EP1053" s="29"/>
      <c r="EQ1053" s="29"/>
      <c r="ER1053" s="29"/>
      <c r="ES1053" s="29"/>
      <c r="ET1053" s="29"/>
      <c r="EU1053" s="29"/>
      <c r="EV1053" s="29"/>
      <c r="EW1053" s="29"/>
      <c r="EX1053" s="29"/>
      <c r="EY1053" s="29"/>
      <c r="EZ1053" s="29"/>
      <c r="FA1053" s="29"/>
      <c r="FB1053" s="29"/>
      <c r="FC1053" s="29"/>
      <c r="FD1053" s="29"/>
      <c r="FE1053" s="29"/>
      <c r="FF1053" s="29"/>
      <c r="FG1053" s="29"/>
      <c r="FH1053" s="29"/>
      <c r="FI1053" s="29"/>
      <c r="FJ1053" s="29"/>
      <c r="FK1053" s="29"/>
      <c r="FL1053" s="29"/>
      <c r="FM1053" s="29"/>
      <c r="FN1053" s="29"/>
      <c r="FO1053" s="29"/>
      <c r="FP1053" s="29"/>
      <c r="FQ1053" s="29"/>
      <c r="FR1053" s="29"/>
      <c r="FS1053" s="29"/>
      <c r="FT1053" s="29"/>
      <c r="FU1053" s="29"/>
      <c r="FV1053" s="29"/>
      <c r="FW1053" s="29"/>
      <c r="FX1053" s="29"/>
      <c r="FY1053" s="29"/>
      <c r="FZ1053" s="29"/>
      <c r="GA1053" s="29"/>
      <c r="GB1053" s="29"/>
      <c r="GC1053" s="29"/>
    </row>
    <row r="1054" spans="1:185" s="30" customFormat="1" ht="15.75" customHeight="1" x14ac:dyDescent="0.2">
      <c r="A1054" s="25" t="s">
        <v>1723</v>
      </c>
      <c r="B1054" s="41" t="s">
        <v>3334</v>
      </c>
      <c r="C1054" s="26" t="s">
        <v>105</v>
      </c>
      <c r="D1054" s="24" t="s">
        <v>3391</v>
      </c>
      <c r="E1054" s="24" t="s">
        <v>3392</v>
      </c>
      <c r="F1054" s="31"/>
      <c r="G1054" s="24" t="s">
        <v>1649</v>
      </c>
      <c r="H1054" s="24" t="s">
        <v>109</v>
      </c>
      <c r="I1054" s="25">
        <v>6</v>
      </c>
      <c r="J1054" s="24" t="s">
        <v>525</v>
      </c>
      <c r="K1054" s="24"/>
      <c r="L1054" s="27">
        <v>999898083</v>
      </c>
      <c r="M1054" s="28" t="s">
        <v>112</v>
      </c>
      <c r="N1054" s="28"/>
      <c r="O1054" s="27"/>
      <c r="P1054" s="27"/>
      <c r="Q1054" s="33">
        <f>SUM(T1054:EE1054)</f>
        <v>20</v>
      </c>
      <c r="R1054" s="34">
        <f t="shared" si="74"/>
        <v>59</v>
      </c>
      <c r="S1054" s="23"/>
      <c r="T1054" s="27"/>
      <c r="U1054" s="29"/>
      <c r="V1054" s="29"/>
      <c r="W1054" s="27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>
        <v>20</v>
      </c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  <c r="BL1054" s="29"/>
      <c r="BM1054" s="29"/>
      <c r="BN1054" s="29"/>
      <c r="BO1054" s="29"/>
      <c r="BP1054" s="29"/>
      <c r="BQ1054" s="29"/>
      <c r="BR1054" s="29"/>
      <c r="BS1054" s="29"/>
      <c r="BT1054" s="29"/>
      <c r="BU1054" s="29"/>
      <c r="BV1054" s="29"/>
      <c r="BW1054" s="29"/>
      <c r="BX1054" s="29"/>
      <c r="BY1054" s="29"/>
      <c r="BZ1054" s="29"/>
      <c r="CA1054" s="29"/>
      <c r="CB1054" s="29"/>
      <c r="CC1054" s="29"/>
      <c r="CD1054" s="29"/>
      <c r="CE1054" s="29"/>
      <c r="CF1054" s="29"/>
      <c r="CG1054" s="29"/>
      <c r="CH1054" s="29"/>
      <c r="CI1054" s="29"/>
      <c r="CJ1054" s="29"/>
      <c r="CK1054" s="29"/>
      <c r="CL1054" s="29"/>
      <c r="CM1054" s="29"/>
      <c r="CN1054" s="29"/>
      <c r="CO1054" s="29"/>
      <c r="CP1054" s="29"/>
      <c r="CQ1054" s="29"/>
      <c r="CR1054" s="29"/>
      <c r="CS1054" s="29"/>
      <c r="CT1054" s="29"/>
      <c r="CU1054" s="29"/>
      <c r="CV1054" s="29"/>
      <c r="CW1054" s="29"/>
      <c r="CX1054" s="29"/>
      <c r="CY1054" s="29"/>
      <c r="CZ1054" s="29"/>
      <c r="DA1054" s="29"/>
      <c r="DB1054" s="29"/>
      <c r="DC1054" s="29"/>
      <c r="DD1054" s="29"/>
      <c r="DE1054" s="29"/>
      <c r="DF1054" s="29"/>
      <c r="DG1054" s="29"/>
      <c r="DH1054" s="29"/>
      <c r="DI1054" s="29"/>
      <c r="DJ1054" s="29"/>
      <c r="DK1054" s="29"/>
      <c r="DL1054" s="29"/>
      <c r="DM1054" s="29"/>
      <c r="DN1054" s="29"/>
      <c r="DO1054" s="29"/>
      <c r="DP1054" s="29"/>
      <c r="DQ1054" s="29"/>
      <c r="DR1054" s="29"/>
      <c r="DS1054" s="29"/>
      <c r="DT1054" s="29"/>
      <c r="DU1054" s="29"/>
      <c r="DV1054" s="29"/>
      <c r="DW1054" s="29"/>
      <c r="DX1054" s="29"/>
      <c r="DY1054" s="29"/>
      <c r="DZ1054" s="29"/>
      <c r="EA1054" s="29"/>
      <c r="EB1054" s="29"/>
      <c r="EC1054" s="29"/>
      <c r="ED1054" s="29"/>
      <c r="EE1054" s="29"/>
      <c r="EF1054" s="29"/>
      <c r="EG1054" s="29"/>
      <c r="EH1054" s="29"/>
      <c r="EI1054" s="29"/>
      <c r="EJ1054" s="29"/>
      <c r="EK1054" s="29"/>
      <c r="EL1054" s="29"/>
      <c r="EM1054" s="29"/>
      <c r="EN1054" s="29"/>
      <c r="EO1054" s="29"/>
      <c r="EP1054" s="29"/>
      <c r="EQ1054" s="29"/>
      <c r="ER1054" s="29"/>
      <c r="ES1054" s="29"/>
      <c r="ET1054" s="29"/>
      <c r="EU1054" s="29"/>
      <c r="EV1054" s="29"/>
      <c r="EW1054" s="29"/>
      <c r="EX1054" s="29"/>
      <c r="EY1054" s="29"/>
      <c r="EZ1054" s="29"/>
      <c r="FA1054" s="29"/>
      <c r="FB1054" s="29"/>
      <c r="FC1054" s="29"/>
      <c r="FD1054" s="29"/>
      <c r="FE1054" s="29"/>
      <c r="FF1054" s="29"/>
      <c r="FG1054" s="29"/>
      <c r="FH1054" s="29"/>
      <c r="FI1054" s="29"/>
      <c r="FJ1054" s="29"/>
      <c r="FK1054" s="29"/>
      <c r="FL1054" s="29"/>
      <c r="FM1054" s="29"/>
      <c r="FN1054" s="29"/>
      <c r="FO1054" s="29"/>
      <c r="FP1054" s="29"/>
      <c r="FQ1054" s="29"/>
      <c r="FR1054" s="29"/>
      <c r="FS1054" s="29"/>
      <c r="FT1054" s="29"/>
      <c r="FU1054" s="29"/>
      <c r="FV1054" s="29"/>
      <c r="FW1054" s="29"/>
      <c r="FX1054" s="29"/>
      <c r="FY1054" s="29"/>
      <c r="FZ1054" s="29"/>
      <c r="GA1054" s="29"/>
      <c r="GB1054" s="29"/>
      <c r="GC1054" s="29"/>
    </row>
    <row r="1055" spans="1:185" s="30" customFormat="1" ht="15.75" customHeight="1" x14ac:dyDescent="0.2">
      <c r="A1055" s="25" t="s">
        <v>1723</v>
      </c>
      <c r="B1055" s="41" t="s">
        <v>3334</v>
      </c>
      <c r="C1055" s="26" t="s">
        <v>105</v>
      </c>
      <c r="D1055" s="24" t="s">
        <v>1774</v>
      </c>
      <c r="E1055" s="24" t="s">
        <v>3393</v>
      </c>
      <c r="F1055" s="31">
        <v>37156</v>
      </c>
      <c r="G1055" s="24" t="s">
        <v>1526</v>
      </c>
      <c r="H1055" s="24" t="s">
        <v>351</v>
      </c>
      <c r="I1055" s="25">
        <v>2</v>
      </c>
      <c r="J1055" s="24" t="s">
        <v>2690</v>
      </c>
      <c r="K1055" s="24"/>
      <c r="L1055" s="27">
        <v>999905050</v>
      </c>
      <c r="M1055" s="28" t="s">
        <v>112</v>
      </c>
      <c r="N1055" s="28"/>
      <c r="O1055" s="27"/>
      <c r="P1055" s="27"/>
      <c r="Q1055" s="33">
        <f>SUM(T1055:EE1055)</f>
        <v>17</v>
      </c>
      <c r="R1055" s="34">
        <f t="shared" si="74"/>
        <v>61</v>
      </c>
      <c r="S1055" s="23"/>
      <c r="T1055" s="27"/>
      <c r="U1055" s="29"/>
      <c r="V1055" s="29"/>
      <c r="W1055" s="27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>
        <v>17</v>
      </c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  <c r="BT1055" s="29"/>
      <c r="BU1055" s="29"/>
      <c r="BV1055" s="29"/>
      <c r="BW1055" s="29"/>
      <c r="BX1055" s="29"/>
      <c r="BY1055" s="29"/>
      <c r="BZ1055" s="29"/>
      <c r="CA1055" s="29"/>
      <c r="CB1055" s="29"/>
      <c r="CC1055" s="29"/>
      <c r="CD1055" s="29"/>
      <c r="CE1055" s="29"/>
      <c r="CF1055" s="29"/>
      <c r="CG1055" s="29"/>
      <c r="CH1055" s="29"/>
      <c r="CI1055" s="29"/>
      <c r="CJ1055" s="29"/>
      <c r="CK1055" s="29"/>
      <c r="CL1055" s="29"/>
      <c r="CM1055" s="29"/>
      <c r="CN1055" s="29"/>
      <c r="CO1055" s="29"/>
      <c r="CP1055" s="29"/>
      <c r="CQ1055" s="29"/>
      <c r="CR1055" s="29"/>
      <c r="CS1055" s="29"/>
      <c r="CT1055" s="29"/>
      <c r="CU1055" s="29"/>
      <c r="CV1055" s="29"/>
      <c r="CW1055" s="29"/>
      <c r="CX1055" s="29"/>
      <c r="CY1055" s="29"/>
      <c r="CZ1055" s="29"/>
      <c r="DA1055" s="29"/>
      <c r="DB1055" s="29"/>
      <c r="DC1055" s="29"/>
      <c r="DD1055" s="29"/>
      <c r="DE1055" s="29"/>
      <c r="DF1055" s="29"/>
      <c r="DG1055" s="29"/>
      <c r="DH1055" s="29"/>
      <c r="DI1055" s="29"/>
      <c r="DJ1055" s="29"/>
      <c r="DK1055" s="29"/>
      <c r="DL1055" s="29"/>
      <c r="DM1055" s="29"/>
      <c r="DN1055" s="29"/>
      <c r="DO1055" s="29"/>
      <c r="DP1055" s="29"/>
      <c r="DQ1055" s="29"/>
      <c r="DR1055" s="29"/>
      <c r="DS1055" s="29"/>
      <c r="DT1055" s="29"/>
      <c r="DU1055" s="29"/>
      <c r="DV1055" s="29"/>
      <c r="DW1055" s="29"/>
      <c r="DX1055" s="29"/>
      <c r="DY1055" s="29"/>
      <c r="DZ1055" s="29"/>
      <c r="EA1055" s="29"/>
      <c r="EB1055" s="29"/>
      <c r="EC1055" s="29"/>
      <c r="ED1055" s="29"/>
      <c r="EE1055" s="29"/>
      <c r="EF1055" s="29"/>
      <c r="EG1055" s="29"/>
      <c r="EH1055" s="29"/>
      <c r="EI1055" s="29"/>
      <c r="EJ1055" s="29"/>
      <c r="EK1055" s="29"/>
      <c r="EL1055" s="29"/>
      <c r="EM1055" s="29"/>
      <c r="EN1055" s="29"/>
      <c r="EO1055" s="29"/>
      <c r="EP1055" s="29"/>
      <c r="EQ1055" s="29"/>
      <c r="ER1055" s="29"/>
      <c r="ES1055" s="29"/>
      <c r="ET1055" s="29"/>
      <c r="EU1055" s="29"/>
      <c r="EV1055" s="29"/>
      <c r="EW1055" s="29"/>
      <c r="EX1055" s="29"/>
      <c r="EY1055" s="29"/>
      <c r="EZ1055" s="29"/>
      <c r="FA1055" s="29"/>
      <c r="FB1055" s="29"/>
      <c r="FC1055" s="29"/>
      <c r="FD1055" s="29"/>
      <c r="FE1055" s="29"/>
      <c r="FF1055" s="29"/>
      <c r="FG1055" s="29"/>
      <c r="FH1055" s="29"/>
      <c r="FI1055" s="29"/>
      <c r="FJ1055" s="29"/>
      <c r="FK1055" s="29"/>
      <c r="FL1055" s="29"/>
      <c r="FM1055" s="29"/>
      <c r="FN1055" s="29"/>
      <c r="FO1055" s="29"/>
      <c r="FP1055" s="29"/>
      <c r="FQ1055" s="29"/>
      <c r="FR1055" s="29"/>
      <c r="FS1055" s="29"/>
      <c r="FT1055" s="29"/>
      <c r="FU1055" s="29"/>
      <c r="FV1055" s="29"/>
      <c r="FW1055" s="29"/>
      <c r="FX1055" s="29"/>
      <c r="FY1055" s="29"/>
      <c r="FZ1055" s="29"/>
      <c r="GA1055" s="29"/>
      <c r="GB1055" s="29"/>
      <c r="GC1055" s="29"/>
    </row>
    <row r="1056" spans="1:185" s="30" customFormat="1" ht="15.75" customHeight="1" x14ac:dyDescent="0.2">
      <c r="A1056" s="25" t="s">
        <v>1723</v>
      </c>
      <c r="B1056" s="41" t="s">
        <v>3334</v>
      </c>
      <c r="C1056" s="26" t="s">
        <v>105</v>
      </c>
      <c r="D1056" s="24" t="s">
        <v>3394</v>
      </c>
      <c r="E1056" s="24" t="s">
        <v>472</v>
      </c>
      <c r="F1056" s="31">
        <v>37540</v>
      </c>
      <c r="G1056" s="24" t="s">
        <v>350</v>
      </c>
      <c r="H1056" s="24" t="s">
        <v>351</v>
      </c>
      <c r="I1056" s="25">
        <v>2</v>
      </c>
      <c r="J1056" s="24" t="s">
        <v>618</v>
      </c>
      <c r="K1056" s="24" t="s">
        <v>619</v>
      </c>
      <c r="L1056" s="27">
        <v>999883868</v>
      </c>
      <c r="M1056" s="28" t="s">
        <v>112</v>
      </c>
      <c r="N1056" s="28"/>
      <c r="O1056" s="27"/>
      <c r="P1056" s="27"/>
      <c r="Q1056" s="33">
        <f>SUM(T1056:EE1056)</f>
        <v>17</v>
      </c>
      <c r="R1056" s="34">
        <f t="shared" si="74"/>
        <v>61</v>
      </c>
      <c r="S1056" s="23"/>
      <c r="T1056" s="27">
        <f>34/2</f>
        <v>17</v>
      </c>
      <c r="U1056" s="29"/>
      <c r="V1056" s="29"/>
      <c r="W1056" s="27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  <c r="BT1056" s="29"/>
      <c r="BU1056" s="29"/>
      <c r="BV1056" s="29"/>
      <c r="BW1056" s="29"/>
      <c r="BX1056" s="29"/>
      <c r="BY1056" s="29"/>
      <c r="BZ1056" s="29"/>
      <c r="CA1056" s="29"/>
      <c r="CB1056" s="29"/>
      <c r="CC1056" s="29"/>
      <c r="CD1056" s="29"/>
      <c r="CE1056" s="29"/>
      <c r="CF1056" s="29"/>
      <c r="CG1056" s="29"/>
      <c r="CH1056" s="29"/>
      <c r="CI1056" s="29"/>
      <c r="CJ1056" s="29"/>
      <c r="CK1056" s="29"/>
      <c r="CL1056" s="29"/>
      <c r="CM1056" s="29"/>
      <c r="CN1056" s="29"/>
      <c r="CO1056" s="29"/>
      <c r="CP1056" s="29"/>
      <c r="CQ1056" s="29"/>
      <c r="CR1056" s="29"/>
      <c r="CS1056" s="29"/>
      <c r="CT1056" s="29"/>
      <c r="CU1056" s="29"/>
      <c r="CV1056" s="29"/>
      <c r="CW1056" s="29"/>
      <c r="CX1056" s="29"/>
      <c r="CY1056" s="29"/>
      <c r="CZ1056" s="29"/>
      <c r="DA1056" s="29"/>
      <c r="DB1056" s="29"/>
      <c r="DC1056" s="29"/>
      <c r="DD1056" s="29"/>
      <c r="DE1056" s="29"/>
      <c r="DF1056" s="29"/>
      <c r="DG1056" s="29"/>
      <c r="DH1056" s="29"/>
      <c r="DI1056" s="29"/>
      <c r="DJ1056" s="29"/>
      <c r="DK1056" s="29"/>
      <c r="DL1056" s="29"/>
      <c r="DM1056" s="29"/>
      <c r="DN1056" s="29"/>
      <c r="DO1056" s="29"/>
      <c r="DP1056" s="29"/>
      <c r="DQ1056" s="29"/>
      <c r="DR1056" s="29"/>
      <c r="DS1056" s="29"/>
      <c r="DT1056" s="29"/>
      <c r="DU1056" s="29"/>
      <c r="DV1056" s="29"/>
      <c r="DW1056" s="29"/>
      <c r="DX1056" s="29"/>
      <c r="DY1056" s="29"/>
      <c r="DZ1056" s="29"/>
      <c r="EA1056" s="29"/>
      <c r="EB1056" s="29"/>
      <c r="EC1056" s="29"/>
      <c r="ED1056" s="29"/>
      <c r="EE1056" s="29"/>
      <c r="EF1056" s="29"/>
      <c r="EG1056" s="29"/>
      <c r="EH1056" s="29"/>
      <c r="EI1056" s="29"/>
      <c r="EJ1056" s="29"/>
      <c r="EK1056" s="29"/>
      <c r="EL1056" s="29"/>
      <c r="EM1056" s="29"/>
      <c r="EN1056" s="29"/>
      <c r="EO1056" s="29"/>
      <c r="EP1056" s="29"/>
      <c r="EQ1056" s="29"/>
      <c r="ER1056" s="29"/>
      <c r="ES1056" s="29"/>
      <c r="ET1056" s="29"/>
      <c r="EU1056" s="29"/>
      <c r="EV1056" s="29"/>
      <c r="EW1056" s="29"/>
      <c r="EX1056" s="29"/>
      <c r="EY1056" s="29"/>
      <c r="EZ1056" s="29"/>
      <c r="FA1056" s="29"/>
      <c r="FB1056" s="29"/>
      <c r="FC1056" s="29"/>
      <c r="FD1056" s="29"/>
      <c r="FE1056" s="29"/>
      <c r="FF1056" s="29"/>
      <c r="FG1056" s="29"/>
      <c r="FH1056" s="29"/>
      <c r="FI1056" s="29"/>
      <c r="FJ1056" s="29"/>
      <c r="FK1056" s="29"/>
      <c r="FL1056" s="29"/>
      <c r="FM1056" s="29"/>
      <c r="FN1056" s="29"/>
      <c r="FO1056" s="29"/>
      <c r="FP1056" s="29"/>
      <c r="FQ1056" s="29"/>
      <c r="FR1056" s="29"/>
      <c r="FS1056" s="29"/>
      <c r="FT1056" s="29"/>
      <c r="FU1056" s="29"/>
      <c r="FV1056" s="29"/>
      <c r="FW1056" s="29"/>
      <c r="FX1056" s="29"/>
      <c r="FY1056" s="29"/>
      <c r="FZ1056" s="29"/>
      <c r="GA1056" s="29"/>
      <c r="GB1056" s="29"/>
      <c r="GC1056" s="29"/>
    </row>
    <row r="1057" spans="1:185" s="30" customFormat="1" ht="15.75" customHeight="1" x14ac:dyDescent="0.2">
      <c r="A1057" s="25" t="s">
        <v>1723</v>
      </c>
      <c r="B1057" s="41" t="s">
        <v>3334</v>
      </c>
      <c r="C1057" s="26" t="s">
        <v>105</v>
      </c>
      <c r="D1057" s="24" t="s">
        <v>2025</v>
      </c>
      <c r="E1057" s="24" t="s">
        <v>731</v>
      </c>
      <c r="F1057" s="31">
        <v>37451</v>
      </c>
      <c r="G1057" s="24" t="s">
        <v>3395</v>
      </c>
      <c r="H1057" s="24" t="s">
        <v>116</v>
      </c>
      <c r="I1057" s="25">
        <v>2</v>
      </c>
      <c r="J1057" s="24" t="s">
        <v>1319</v>
      </c>
      <c r="K1057" s="24" t="s">
        <v>1320</v>
      </c>
      <c r="L1057" s="27">
        <v>999804437</v>
      </c>
      <c r="M1057" s="28" t="s">
        <v>112</v>
      </c>
      <c r="N1057" s="28"/>
      <c r="O1057" s="27"/>
      <c r="P1057" s="27"/>
      <c r="Q1057" s="33">
        <f>17 + SUM(AO1057:EE1057)</f>
        <v>17</v>
      </c>
      <c r="R1057" s="34">
        <f t="shared" si="74"/>
        <v>61</v>
      </c>
      <c r="S1057" s="23"/>
      <c r="T1057" s="27"/>
      <c r="U1057" s="29"/>
      <c r="V1057" s="29"/>
      <c r="W1057" s="27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  <c r="BT1057" s="29"/>
      <c r="BU1057" s="29"/>
      <c r="BV1057" s="29"/>
      <c r="BW1057" s="29"/>
      <c r="BX1057" s="29"/>
      <c r="BY1057" s="29"/>
      <c r="BZ1057" s="29"/>
      <c r="CA1057" s="29"/>
      <c r="CB1057" s="29"/>
      <c r="CC1057" s="29"/>
      <c r="CD1057" s="29"/>
      <c r="CE1057" s="29"/>
      <c r="CF1057" s="29"/>
      <c r="CG1057" s="29"/>
      <c r="CH1057" s="29"/>
      <c r="CI1057" s="29"/>
      <c r="CJ1057" s="29"/>
      <c r="CK1057" s="29"/>
      <c r="CL1057" s="29"/>
      <c r="CM1057" s="29"/>
      <c r="CN1057" s="29"/>
      <c r="CO1057" s="29"/>
      <c r="CP1057" s="29"/>
      <c r="CQ1057" s="29"/>
      <c r="CR1057" s="29"/>
      <c r="CS1057" s="29"/>
      <c r="CT1057" s="29"/>
      <c r="CU1057" s="29"/>
      <c r="CV1057" s="29"/>
      <c r="CW1057" s="29"/>
      <c r="CX1057" s="29"/>
      <c r="CY1057" s="29"/>
      <c r="CZ1057" s="29"/>
      <c r="DA1057" s="29"/>
      <c r="DB1057" s="29"/>
      <c r="DC1057" s="29"/>
      <c r="DD1057" s="29"/>
      <c r="DE1057" s="29"/>
      <c r="DF1057" s="29"/>
      <c r="DG1057" s="29"/>
      <c r="DH1057" s="29"/>
      <c r="DI1057" s="29"/>
      <c r="DJ1057" s="29"/>
      <c r="DK1057" s="29"/>
      <c r="DL1057" s="29"/>
      <c r="DM1057" s="29"/>
      <c r="DN1057" s="29"/>
      <c r="DO1057" s="29"/>
      <c r="DP1057" s="29"/>
      <c r="DQ1057" s="29"/>
      <c r="DR1057" s="29"/>
      <c r="DS1057" s="29"/>
      <c r="DT1057" s="29"/>
      <c r="DU1057" s="29"/>
      <c r="DV1057" s="29"/>
      <c r="DW1057" s="29"/>
      <c r="DX1057" s="29"/>
      <c r="DY1057" s="29"/>
      <c r="DZ1057" s="29"/>
      <c r="EA1057" s="29"/>
      <c r="EB1057" s="29"/>
      <c r="EC1057" s="29"/>
      <c r="ED1057" s="29"/>
      <c r="EE1057" s="29"/>
      <c r="EF1057" s="29"/>
      <c r="EG1057" s="29"/>
      <c r="EH1057" s="29"/>
      <c r="EI1057" s="29"/>
      <c r="EJ1057" s="29"/>
      <c r="EK1057" s="29"/>
      <c r="EL1057" s="29"/>
      <c r="EM1057" s="29"/>
      <c r="EN1057" s="29"/>
      <c r="EO1057" s="29"/>
      <c r="EP1057" s="29"/>
      <c r="EQ1057" s="29"/>
      <c r="ER1057" s="29"/>
      <c r="ES1057" s="29"/>
      <c r="ET1057" s="29"/>
      <c r="EU1057" s="29"/>
      <c r="EV1057" s="29"/>
      <c r="EW1057" s="29"/>
      <c r="EX1057" s="29"/>
      <c r="EY1057" s="29"/>
      <c r="EZ1057" s="29"/>
      <c r="FA1057" s="29"/>
      <c r="FB1057" s="29"/>
      <c r="FC1057" s="29"/>
      <c r="FD1057" s="29"/>
      <c r="FE1057" s="29"/>
      <c r="FF1057" s="29"/>
      <c r="FG1057" s="29"/>
      <c r="FH1057" s="29"/>
      <c r="FI1057" s="29"/>
      <c r="FJ1057" s="29"/>
      <c r="FK1057" s="29"/>
      <c r="FL1057" s="29"/>
      <c r="FM1057" s="29"/>
      <c r="FN1057" s="29"/>
      <c r="FO1057" s="29"/>
      <c r="FP1057" s="29"/>
      <c r="FQ1057" s="29"/>
      <c r="FR1057" s="29"/>
      <c r="FS1057" s="29"/>
      <c r="FT1057" s="29"/>
      <c r="FU1057" s="29"/>
      <c r="FV1057" s="29"/>
      <c r="FW1057" s="29"/>
      <c r="FX1057" s="29"/>
      <c r="FY1057" s="29"/>
      <c r="FZ1057" s="29"/>
      <c r="GA1057" s="29"/>
      <c r="GB1057" s="29"/>
      <c r="GC1057" s="29"/>
    </row>
    <row r="1058" spans="1:185" s="30" customFormat="1" ht="15.75" customHeight="1" x14ac:dyDescent="0.2">
      <c r="A1058" s="25" t="s">
        <v>1723</v>
      </c>
      <c r="B1058" s="41" t="s">
        <v>3334</v>
      </c>
      <c r="C1058" s="26" t="s">
        <v>105</v>
      </c>
      <c r="D1058" s="24" t="s">
        <v>2334</v>
      </c>
      <c r="E1058" s="24" t="s">
        <v>3396</v>
      </c>
      <c r="F1058" s="31">
        <v>37375</v>
      </c>
      <c r="G1058" s="24" t="s">
        <v>3397</v>
      </c>
      <c r="H1058" s="24" t="s">
        <v>139</v>
      </c>
      <c r="I1058" s="25">
        <v>8</v>
      </c>
      <c r="J1058" s="24" t="s">
        <v>3398</v>
      </c>
      <c r="K1058" s="24" t="s">
        <v>3399</v>
      </c>
      <c r="L1058" s="27">
        <v>999875079</v>
      </c>
      <c r="M1058" s="28" t="s">
        <v>112</v>
      </c>
      <c r="N1058" s="28"/>
      <c r="O1058" s="27"/>
      <c r="P1058" s="27"/>
      <c r="Q1058" s="33">
        <f t="shared" ref="Q1058:Q1089" si="75">SUM(T1058:EE1058)</f>
        <v>7.5</v>
      </c>
      <c r="R1058" s="34">
        <f t="shared" si="74"/>
        <v>64</v>
      </c>
      <c r="S1058" s="23"/>
      <c r="T1058" s="27"/>
      <c r="U1058" s="29"/>
      <c r="V1058" s="29"/>
      <c r="W1058" s="27"/>
      <c r="X1058" s="29"/>
      <c r="Y1058" s="29"/>
      <c r="Z1058" s="29"/>
      <c r="AA1058" s="29"/>
      <c r="AB1058" s="29"/>
      <c r="AC1058" s="29"/>
      <c r="AD1058" s="29"/>
      <c r="AE1058" s="29">
        <v>7.5</v>
      </c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  <c r="BT1058" s="29"/>
      <c r="BU1058" s="29"/>
      <c r="BV1058" s="29"/>
      <c r="BW1058" s="29"/>
      <c r="BX1058" s="29"/>
      <c r="BY1058" s="29"/>
      <c r="BZ1058" s="29"/>
      <c r="CA1058" s="29"/>
      <c r="CB1058" s="29"/>
      <c r="CC1058" s="29"/>
      <c r="CD1058" s="29"/>
      <c r="CE1058" s="29"/>
      <c r="CF1058" s="29"/>
      <c r="CG1058" s="29"/>
      <c r="CH1058" s="29"/>
      <c r="CI1058" s="29"/>
      <c r="CJ1058" s="29"/>
      <c r="CK1058" s="29"/>
      <c r="CL1058" s="29"/>
      <c r="CM1058" s="29"/>
      <c r="CN1058" s="29"/>
      <c r="CO1058" s="29"/>
      <c r="CP1058" s="29"/>
      <c r="CQ1058" s="29"/>
      <c r="CR1058" s="29"/>
      <c r="CS1058" s="29"/>
      <c r="CT1058" s="29"/>
      <c r="CU1058" s="29"/>
      <c r="CV1058" s="29"/>
      <c r="CW1058" s="29"/>
      <c r="CX1058" s="29"/>
      <c r="CY1058" s="29"/>
      <c r="CZ1058" s="29"/>
      <c r="DA1058" s="29"/>
      <c r="DB1058" s="29"/>
      <c r="DC1058" s="29"/>
      <c r="DD1058" s="29"/>
      <c r="DE1058" s="29"/>
      <c r="DF1058" s="29"/>
      <c r="DG1058" s="29"/>
      <c r="DH1058" s="29"/>
      <c r="DI1058" s="29"/>
      <c r="DJ1058" s="29"/>
      <c r="DK1058" s="29"/>
      <c r="DL1058" s="29"/>
      <c r="DM1058" s="29"/>
      <c r="DN1058" s="29"/>
      <c r="DO1058" s="29"/>
      <c r="DP1058" s="29"/>
      <c r="DQ1058" s="29"/>
      <c r="DR1058" s="29"/>
      <c r="DS1058" s="29"/>
      <c r="DT1058" s="29"/>
      <c r="DU1058" s="29"/>
      <c r="DV1058" s="29"/>
      <c r="DW1058" s="29"/>
      <c r="DX1058" s="29"/>
      <c r="DY1058" s="29"/>
      <c r="DZ1058" s="29"/>
      <c r="EA1058" s="29"/>
      <c r="EB1058" s="29"/>
      <c r="EC1058" s="29"/>
      <c r="ED1058" s="29"/>
      <c r="EE1058" s="29"/>
      <c r="EF1058" s="29"/>
      <c r="EG1058" s="29"/>
      <c r="EH1058" s="29"/>
      <c r="EI1058" s="29"/>
      <c r="EJ1058" s="29"/>
      <c r="EK1058" s="29"/>
      <c r="EL1058" s="29"/>
      <c r="EM1058" s="29"/>
      <c r="EN1058" s="29"/>
      <c r="EO1058" s="29"/>
      <c r="EP1058" s="29"/>
      <c r="EQ1058" s="29"/>
      <c r="ER1058" s="29"/>
      <c r="ES1058" s="29"/>
      <c r="ET1058" s="29"/>
      <c r="EU1058" s="29"/>
      <c r="EV1058" s="29"/>
      <c r="EW1058" s="29"/>
      <c r="EX1058" s="29"/>
      <c r="EY1058" s="29"/>
      <c r="EZ1058" s="29"/>
      <c r="FA1058" s="29"/>
      <c r="FB1058" s="29"/>
      <c r="FC1058" s="29"/>
      <c r="FD1058" s="29"/>
      <c r="FE1058" s="29"/>
      <c r="FF1058" s="29"/>
      <c r="FG1058" s="29"/>
      <c r="FH1058" s="29"/>
      <c r="FI1058" s="29"/>
      <c r="FJ1058" s="29"/>
      <c r="FK1058" s="29"/>
      <c r="FL1058" s="29"/>
      <c r="FM1058" s="29"/>
      <c r="FN1058" s="29"/>
      <c r="FO1058" s="29"/>
      <c r="FP1058" s="29"/>
      <c r="FQ1058" s="29"/>
      <c r="FR1058" s="29"/>
      <c r="FS1058" s="29"/>
      <c r="FT1058" s="29"/>
      <c r="FU1058" s="29"/>
      <c r="FV1058" s="29"/>
      <c r="FW1058" s="29"/>
      <c r="FX1058" s="29"/>
      <c r="FY1058" s="29"/>
      <c r="FZ1058" s="29"/>
      <c r="GA1058" s="29"/>
      <c r="GB1058" s="29"/>
      <c r="GC1058" s="29"/>
    </row>
    <row r="1059" spans="1:185" s="30" customFormat="1" ht="15.75" customHeight="1" x14ac:dyDescent="0.2">
      <c r="A1059" s="25" t="s">
        <v>1723</v>
      </c>
      <c r="B1059" s="41" t="s">
        <v>3334</v>
      </c>
      <c r="C1059" s="26" t="s">
        <v>105</v>
      </c>
      <c r="D1059" s="24" t="s">
        <v>1975</v>
      </c>
      <c r="E1059" s="24" t="s">
        <v>3400</v>
      </c>
      <c r="F1059" s="31">
        <v>37482</v>
      </c>
      <c r="G1059" s="24" t="s">
        <v>1649</v>
      </c>
      <c r="H1059" s="24" t="s">
        <v>109</v>
      </c>
      <c r="I1059" s="25">
        <v>6</v>
      </c>
      <c r="J1059" s="24" t="s">
        <v>3401</v>
      </c>
      <c r="K1059" s="24" t="s">
        <v>196</v>
      </c>
      <c r="L1059" s="27">
        <v>999852615</v>
      </c>
      <c r="M1059" s="28" t="s">
        <v>112</v>
      </c>
      <c r="N1059" s="28"/>
      <c r="O1059" s="27"/>
      <c r="P1059" s="27"/>
      <c r="Q1059" s="33">
        <f t="shared" si="75"/>
        <v>7.5</v>
      </c>
      <c r="R1059" s="34">
        <f t="shared" si="74"/>
        <v>64</v>
      </c>
      <c r="S1059" s="23"/>
      <c r="T1059" s="27"/>
      <c r="U1059" s="29"/>
      <c r="V1059" s="29"/>
      <c r="W1059" s="27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>
        <v>7.5</v>
      </c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  <c r="BT1059" s="29"/>
      <c r="BU1059" s="29"/>
      <c r="BV1059" s="29"/>
      <c r="BW1059" s="29"/>
      <c r="BX1059" s="29"/>
      <c r="BY1059" s="29"/>
      <c r="BZ1059" s="29"/>
      <c r="CA1059" s="29"/>
      <c r="CB1059" s="29"/>
      <c r="CC1059" s="29"/>
      <c r="CD1059" s="29"/>
      <c r="CE1059" s="29"/>
      <c r="CF1059" s="29"/>
      <c r="CG1059" s="29"/>
      <c r="CH1059" s="29"/>
      <c r="CI1059" s="29"/>
      <c r="CJ1059" s="29"/>
      <c r="CK1059" s="29"/>
      <c r="CL1059" s="29"/>
      <c r="CM1059" s="29"/>
      <c r="CN1059" s="29"/>
      <c r="CO1059" s="29"/>
      <c r="CP1059" s="29"/>
      <c r="CQ1059" s="29"/>
      <c r="CR1059" s="29"/>
      <c r="CS1059" s="29"/>
      <c r="CT1059" s="29"/>
      <c r="CU1059" s="29"/>
      <c r="CV1059" s="29"/>
      <c r="CW1059" s="29"/>
      <c r="CX1059" s="29"/>
      <c r="CY1059" s="29"/>
      <c r="CZ1059" s="29"/>
      <c r="DA1059" s="29"/>
      <c r="DB1059" s="29"/>
      <c r="DC1059" s="29"/>
      <c r="DD1059" s="29"/>
      <c r="DE1059" s="29"/>
      <c r="DF1059" s="29"/>
      <c r="DG1059" s="29"/>
      <c r="DH1059" s="29"/>
      <c r="DI1059" s="29"/>
      <c r="DJ1059" s="29"/>
      <c r="DK1059" s="29"/>
      <c r="DL1059" s="29"/>
      <c r="DM1059" s="29"/>
      <c r="DN1059" s="29"/>
      <c r="DO1059" s="29"/>
      <c r="DP1059" s="29"/>
      <c r="DQ1059" s="29"/>
      <c r="DR1059" s="29"/>
      <c r="DS1059" s="29"/>
      <c r="DT1059" s="29"/>
      <c r="DU1059" s="29"/>
      <c r="DV1059" s="29"/>
      <c r="DW1059" s="29"/>
      <c r="DX1059" s="29"/>
      <c r="DY1059" s="29"/>
      <c r="DZ1059" s="29"/>
      <c r="EA1059" s="29"/>
      <c r="EB1059" s="29"/>
      <c r="EC1059" s="29"/>
      <c r="ED1059" s="29"/>
      <c r="EE1059" s="29"/>
      <c r="EF1059" s="29"/>
      <c r="EG1059" s="29"/>
      <c r="EH1059" s="29"/>
      <c r="EI1059" s="29"/>
      <c r="EJ1059" s="29"/>
      <c r="EK1059" s="29"/>
      <c r="EL1059" s="29"/>
      <c r="EM1059" s="29"/>
      <c r="EN1059" s="29"/>
      <c r="EO1059" s="29"/>
      <c r="EP1059" s="29"/>
      <c r="EQ1059" s="29"/>
      <c r="ER1059" s="29"/>
      <c r="ES1059" s="29"/>
      <c r="ET1059" s="29"/>
      <c r="EU1059" s="29"/>
      <c r="EV1059" s="29"/>
      <c r="EW1059" s="29"/>
      <c r="EX1059" s="29"/>
      <c r="EY1059" s="29"/>
      <c r="EZ1059" s="29"/>
      <c r="FA1059" s="29"/>
      <c r="FB1059" s="29"/>
      <c r="FC1059" s="29"/>
      <c r="FD1059" s="29"/>
      <c r="FE1059" s="29"/>
      <c r="FF1059" s="29"/>
      <c r="FG1059" s="29"/>
      <c r="FH1059" s="29"/>
      <c r="FI1059" s="29"/>
      <c r="FJ1059" s="29"/>
      <c r="FK1059" s="29"/>
      <c r="FL1059" s="29"/>
      <c r="FM1059" s="29"/>
      <c r="FN1059" s="29"/>
      <c r="FO1059" s="29"/>
      <c r="FP1059" s="29"/>
      <c r="FQ1059" s="29"/>
      <c r="FR1059" s="29"/>
      <c r="FS1059" s="29"/>
      <c r="FT1059" s="29"/>
      <c r="FU1059" s="29"/>
      <c r="FV1059" s="29"/>
      <c r="FW1059" s="29"/>
      <c r="FX1059" s="29"/>
      <c r="FY1059" s="29"/>
      <c r="FZ1059" s="29"/>
      <c r="GA1059" s="29"/>
      <c r="GB1059" s="29"/>
      <c r="GC1059" s="29"/>
    </row>
    <row r="1060" spans="1:185" s="30" customFormat="1" ht="15.75" hidden="1" customHeight="1" x14ac:dyDescent="0.2">
      <c r="A1060" s="25" t="s">
        <v>1723</v>
      </c>
      <c r="B1060" s="41" t="s">
        <v>3334</v>
      </c>
      <c r="C1060" s="26" t="s">
        <v>105</v>
      </c>
      <c r="D1060" s="24" t="s">
        <v>2475</v>
      </c>
      <c r="E1060" s="24" t="s">
        <v>3402</v>
      </c>
      <c r="F1060" s="31"/>
      <c r="G1060" s="24" t="s">
        <v>1378</v>
      </c>
      <c r="H1060" s="24" t="s">
        <v>116</v>
      </c>
      <c r="I1060" s="25">
        <v>2</v>
      </c>
      <c r="J1060" s="24" t="s">
        <v>395</v>
      </c>
      <c r="K1060" s="24"/>
      <c r="L1060" s="27">
        <v>999887976</v>
      </c>
      <c r="M1060" s="28" t="s">
        <v>112</v>
      </c>
      <c r="N1060" s="28"/>
      <c r="O1060" s="27"/>
      <c r="P1060" s="27"/>
      <c r="Q1060" s="33">
        <f t="shared" si="75"/>
        <v>0</v>
      </c>
      <c r="R1060" s="34">
        <f t="shared" ref="R1060:R1064" si="76">RANK(Q1060,$Q$995:$Q$1108)</f>
        <v>66</v>
      </c>
      <c r="S1060" s="23"/>
      <c r="T1060" s="27"/>
      <c r="U1060" s="29"/>
      <c r="V1060" s="29"/>
      <c r="W1060" s="27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  <c r="BT1060" s="29"/>
      <c r="BU1060" s="29"/>
      <c r="BV1060" s="29"/>
      <c r="BW1060" s="29"/>
      <c r="BX1060" s="29"/>
      <c r="BY1060" s="29"/>
      <c r="BZ1060" s="29"/>
      <c r="CA1060" s="29"/>
      <c r="CB1060" s="29"/>
      <c r="CC1060" s="29"/>
      <c r="CD1060" s="29"/>
      <c r="CE1060" s="29"/>
      <c r="CF1060" s="29"/>
      <c r="CG1060" s="29"/>
      <c r="CH1060" s="29"/>
      <c r="CI1060" s="29"/>
      <c r="CJ1060" s="29"/>
      <c r="CK1060" s="29"/>
      <c r="CL1060" s="29"/>
      <c r="CM1060" s="29"/>
      <c r="CN1060" s="29"/>
      <c r="CO1060" s="29"/>
      <c r="CP1060" s="29"/>
      <c r="CQ1060" s="29"/>
      <c r="CR1060" s="29"/>
      <c r="CS1060" s="29"/>
      <c r="CT1060" s="29"/>
      <c r="CU1060" s="29"/>
      <c r="CV1060" s="29"/>
      <c r="CW1060" s="29"/>
      <c r="CX1060" s="29"/>
      <c r="CY1060" s="29"/>
      <c r="CZ1060" s="29"/>
      <c r="DA1060" s="29"/>
      <c r="DB1060" s="29"/>
      <c r="DC1060" s="29"/>
      <c r="DD1060" s="29"/>
      <c r="DE1060" s="29"/>
      <c r="DF1060" s="29"/>
      <c r="DG1060" s="29"/>
      <c r="DH1060" s="29"/>
      <c r="DI1060" s="29"/>
      <c r="DJ1060" s="29"/>
      <c r="DK1060" s="29"/>
      <c r="DL1060" s="29"/>
      <c r="DM1060" s="29"/>
      <c r="DN1060" s="29"/>
      <c r="DO1060" s="29"/>
      <c r="DP1060" s="29"/>
      <c r="DQ1060" s="29"/>
      <c r="DR1060" s="29"/>
      <c r="DS1060" s="29"/>
      <c r="DT1060" s="29"/>
      <c r="DU1060" s="29"/>
      <c r="DV1060" s="29"/>
      <c r="DW1060" s="29"/>
      <c r="DX1060" s="29"/>
      <c r="DY1060" s="29"/>
      <c r="DZ1060" s="29"/>
      <c r="EA1060" s="29"/>
      <c r="EB1060" s="29"/>
      <c r="EC1060" s="29"/>
      <c r="ED1060" s="29"/>
      <c r="EE1060" s="29"/>
      <c r="EF1060" s="29"/>
      <c r="EG1060" s="29"/>
      <c r="EH1060" s="29"/>
      <c r="EI1060" s="29"/>
      <c r="EJ1060" s="29"/>
      <c r="EK1060" s="29"/>
      <c r="EL1060" s="29"/>
      <c r="EM1060" s="29"/>
      <c r="EN1060" s="29"/>
      <c r="EO1060" s="29"/>
      <c r="EP1060" s="29"/>
      <c r="EQ1060" s="29"/>
      <c r="ER1060" s="29"/>
      <c r="ES1060" s="29"/>
      <c r="ET1060" s="29"/>
      <c r="EU1060" s="29"/>
      <c r="EV1060" s="29"/>
      <c r="EW1060" s="29"/>
      <c r="EX1060" s="29"/>
      <c r="EY1060" s="29"/>
      <c r="EZ1060" s="29"/>
      <c r="FA1060" s="29"/>
      <c r="FB1060" s="29"/>
      <c r="FC1060" s="29"/>
      <c r="FD1060" s="29"/>
      <c r="FE1060" s="29"/>
      <c r="FF1060" s="29"/>
      <c r="FG1060" s="29"/>
      <c r="FH1060" s="29"/>
      <c r="FI1060" s="29"/>
      <c r="FJ1060" s="29"/>
      <c r="FK1060" s="29"/>
      <c r="FL1060" s="29"/>
      <c r="FM1060" s="29"/>
      <c r="FN1060" s="29"/>
      <c r="FO1060" s="29"/>
      <c r="FP1060" s="29"/>
      <c r="FQ1060" s="29"/>
      <c r="FR1060" s="29"/>
      <c r="FS1060" s="29"/>
      <c r="FT1060" s="29"/>
      <c r="FU1060" s="29"/>
      <c r="FV1060" s="29"/>
      <c r="FW1060" s="29"/>
      <c r="FX1060" s="29"/>
      <c r="FY1060" s="29"/>
      <c r="FZ1060" s="29"/>
      <c r="GA1060" s="29"/>
      <c r="GB1060" s="29"/>
      <c r="GC1060" s="29"/>
    </row>
    <row r="1061" spans="1:185" s="30" customFormat="1" ht="15.75" hidden="1" customHeight="1" x14ac:dyDescent="0.2">
      <c r="A1061" s="25" t="s">
        <v>1723</v>
      </c>
      <c r="B1061" s="41" t="s">
        <v>3334</v>
      </c>
      <c r="C1061" s="26" t="s">
        <v>105</v>
      </c>
      <c r="D1061" s="24" t="s">
        <v>3403</v>
      </c>
      <c r="E1061" s="24" t="s">
        <v>3404</v>
      </c>
      <c r="F1061" s="31"/>
      <c r="G1061" s="24" t="s">
        <v>3405</v>
      </c>
      <c r="H1061" s="24" t="s">
        <v>169</v>
      </c>
      <c r="I1061" s="25">
        <v>2</v>
      </c>
      <c r="J1061" s="24" t="s">
        <v>170</v>
      </c>
      <c r="K1061" s="24" t="s">
        <v>171</v>
      </c>
      <c r="L1061" s="27">
        <v>999707907</v>
      </c>
      <c r="M1061" s="28" t="s">
        <v>112</v>
      </c>
      <c r="N1061" s="28"/>
      <c r="O1061" s="27"/>
      <c r="P1061" s="27"/>
      <c r="Q1061" s="33">
        <f t="shared" si="75"/>
        <v>0</v>
      </c>
      <c r="R1061" s="34">
        <f t="shared" si="76"/>
        <v>66</v>
      </c>
      <c r="S1061" s="23"/>
      <c r="T1061" s="27"/>
      <c r="U1061" s="29"/>
      <c r="V1061" s="29"/>
      <c r="W1061" s="27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  <c r="BT1061" s="29"/>
      <c r="BU1061" s="29"/>
      <c r="BV1061" s="29"/>
      <c r="BW1061" s="29"/>
      <c r="BX1061" s="29"/>
      <c r="BY1061" s="29"/>
      <c r="BZ1061" s="29"/>
      <c r="CA1061" s="29"/>
      <c r="CB1061" s="29"/>
      <c r="CC1061" s="29"/>
      <c r="CD1061" s="29"/>
      <c r="CE1061" s="29"/>
      <c r="CF1061" s="29"/>
      <c r="CG1061" s="29"/>
      <c r="CH1061" s="29"/>
      <c r="CI1061" s="29"/>
      <c r="CJ1061" s="29"/>
      <c r="CK1061" s="29"/>
      <c r="CL1061" s="29"/>
      <c r="CM1061" s="29"/>
      <c r="CN1061" s="29"/>
      <c r="CO1061" s="29"/>
      <c r="CP1061" s="29"/>
      <c r="CQ1061" s="29"/>
      <c r="CR1061" s="29"/>
      <c r="CS1061" s="29"/>
      <c r="CT1061" s="29"/>
      <c r="CU1061" s="29"/>
      <c r="CV1061" s="29"/>
      <c r="CW1061" s="29"/>
      <c r="CX1061" s="29"/>
      <c r="CY1061" s="29"/>
      <c r="CZ1061" s="29"/>
      <c r="DA1061" s="29"/>
      <c r="DB1061" s="29"/>
      <c r="DC1061" s="29"/>
      <c r="DD1061" s="29"/>
      <c r="DE1061" s="29"/>
      <c r="DF1061" s="29"/>
      <c r="DG1061" s="29"/>
      <c r="DH1061" s="29"/>
      <c r="DI1061" s="29"/>
      <c r="DJ1061" s="29"/>
      <c r="DK1061" s="29"/>
      <c r="DL1061" s="29"/>
      <c r="DM1061" s="29"/>
      <c r="DN1061" s="29"/>
      <c r="DO1061" s="29"/>
      <c r="DP1061" s="29"/>
      <c r="DQ1061" s="29"/>
      <c r="DR1061" s="29"/>
      <c r="DS1061" s="29"/>
      <c r="DT1061" s="29"/>
      <c r="DU1061" s="29"/>
      <c r="DV1061" s="29"/>
      <c r="DW1061" s="29"/>
      <c r="DX1061" s="29"/>
      <c r="DY1061" s="29"/>
      <c r="DZ1061" s="29"/>
      <c r="EA1061" s="29"/>
      <c r="EB1061" s="29"/>
      <c r="EC1061" s="29"/>
      <c r="ED1061" s="29"/>
      <c r="EE1061" s="29"/>
      <c r="EF1061" s="29"/>
      <c r="EG1061" s="29"/>
      <c r="EH1061" s="29"/>
      <c r="EI1061" s="29"/>
      <c r="EJ1061" s="29"/>
      <c r="EK1061" s="29"/>
      <c r="EL1061" s="29"/>
      <c r="EM1061" s="29"/>
      <c r="EN1061" s="29"/>
      <c r="EO1061" s="29"/>
      <c r="EP1061" s="29"/>
      <c r="EQ1061" s="29"/>
      <c r="ER1061" s="29"/>
      <c r="ES1061" s="29"/>
      <c r="ET1061" s="29"/>
      <c r="EU1061" s="29"/>
      <c r="EV1061" s="29"/>
      <c r="EW1061" s="29"/>
      <c r="EX1061" s="29"/>
      <c r="EY1061" s="29"/>
      <c r="EZ1061" s="29"/>
      <c r="FA1061" s="29"/>
      <c r="FB1061" s="29"/>
      <c r="FC1061" s="29"/>
      <c r="FD1061" s="29"/>
      <c r="FE1061" s="29"/>
      <c r="FF1061" s="29"/>
      <c r="FG1061" s="29"/>
      <c r="FH1061" s="29"/>
      <c r="FI1061" s="29"/>
      <c r="FJ1061" s="29"/>
      <c r="FK1061" s="29"/>
      <c r="FL1061" s="29"/>
      <c r="FM1061" s="29"/>
      <c r="FN1061" s="29"/>
      <c r="FO1061" s="29"/>
      <c r="FP1061" s="29"/>
      <c r="FQ1061" s="29"/>
      <c r="FR1061" s="29"/>
      <c r="FS1061" s="29"/>
      <c r="FT1061" s="29"/>
      <c r="FU1061" s="29"/>
      <c r="FV1061" s="29"/>
      <c r="FW1061" s="29"/>
      <c r="FX1061" s="29"/>
      <c r="FY1061" s="29"/>
      <c r="FZ1061" s="29"/>
      <c r="GA1061" s="29"/>
      <c r="GB1061" s="29"/>
      <c r="GC1061" s="29"/>
    </row>
    <row r="1062" spans="1:185" s="30" customFormat="1" ht="15.75" hidden="1" customHeight="1" x14ac:dyDescent="0.2">
      <c r="A1062" s="25" t="s">
        <v>1723</v>
      </c>
      <c r="B1062" s="41" t="s">
        <v>3334</v>
      </c>
      <c r="C1062" s="26" t="s">
        <v>105</v>
      </c>
      <c r="D1062" s="24" t="s">
        <v>1923</v>
      </c>
      <c r="E1062" s="24" t="s">
        <v>3192</v>
      </c>
      <c r="F1062" s="31">
        <v>37490</v>
      </c>
      <c r="G1062" s="24" t="s">
        <v>3410</v>
      </c>
      <c r="H1062" s="24" t="s">
        <v>116</v>
      </c>
      <c r="I1062" s="25">
        <v>2</v>
      </c>
      <c r="J1062" s="24" t="s">
        <v>454</v>
      </c>
      <c r="K1062" s="24" t="s">
        <v>455</v>
      </c>
      <c r="L1062" s="27">
        <v>999829056</v>
      </c>
      <c r="M1062" s="28" t="s">
        <v>112</v>
      </c>
      <c r="N1062" s="28"/>
      <c r="O1062" s="27"/>
      <c r="P1062" s="27"/>
      <c r="Q1062" s="33">
        <f t="shared" si="75"/>
        <v>0</v>
      </c>
      <c r="R1062" s="34">
        <f t="shared" si="76"/>
        <v>66</v>
      </c>
      <c r="S1062" s="23"/>
      <c r="T1062" s="27"/>
      <c r="U1062" s="29"/>
      <c r="V1062" s="29"/>
      <c r="W1062" s="27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  <c r="BT1062" s="29"/>
      <c r="BU1062" s="29"/>
      <c r="BV1062" s="29"/>
      <c r="BW1062" s="29"/>
      <c r="BX1062" s="29"/>
      <c r="BY1062" s="29"/>
      <c r="BZ1062" s="29"/>
      <c r="CA1062" s="29"/>
      <c r="CB1062" s="29"/>
      <c r="CC1062" s="29"/>
      <c r="CD1062" s="29"/>
      <c r="CE1062" s="29"/>
      <c r="CF1062" s="29"/>
      <c r="CG1062" s="29"/>
      <c r="CH1062" s="29"/>
      <c r="CI1062" s="29"/>
      <c r="CJ1062" s="29"/>
      <c r="CK1062" s="29"/>
      <c r="CL1062" s="29"/>
      <c r="CM1062" s="29"/>
      <c r="CN1062" s="29"/>
      <c r="CO1062" s="29"/>
      <c r="CP1062" s="29"/>
      <c r="CQ1062" s="29"/>
      <c r="CR1062" s="29"/>
      <c r="CS1062" s="29"/>
      <c r="CT1062" s="29"/>
      <c r="CU1062" s="29"/>
      <c r="CV1062" s="29"/>
      <c r="CW1062" s="29"/>
      <c r="CX1062" s="29"/>
      <c r="CY1062" s="29"/>
      <c r="CZ1062" s="29"/>
      <c r="DA1062" s="29"/>
      <c r="DB1062" s="29"/>
      <c r="DC1062" s="29"/>
      <c r="DD1062" s="29"/>
      <c r="DE1062" s="29"/>
      <c r="DF1062" s="29"/>
      <c r="DG1062" s="29"/>
      <c r="DH1062" s="29"/>
      <c r="DI1062" s="29"/>
      <c r="DJ1062" s="29"/>
      <c r="DK1062" s="29"/>
      <c r="DL1062" s="29"/>
      <c r="DM1062" s="29"/>
      <c r="DN1062" s="29"/>
      <c r="DO1062" s="29"/>
      <c r="DP1062" s="29"/>
      <c r="DQ1062" s="29"/>
      <c r="DR1062" s="29"/>
      <c r="DS1062" s="29"/>
      <c r="DT1062" s="29"/>
      <c r="DU1062" s="29"/>
      <c r="DV1062" s="29"/>
      <c r="DW1062" s="29"/>
      <c r="DX1062" s="29"/>
      <c r="DY1062" s="29"/>
      <c r="DZ1062" s="29"/>
      <c r="EA1062" s="29"/>
      <c r="EB1062" s="29"/>
      <c r="EC1062" s="29"/>
      <c r="ED1062" s="29"/>
      <c r="EE1062" s="29"/>
      <c r="EF1062" s="29"/>
      <c r="EG1062" s="29"/>
      <c r="EH1062" s="29"/>
      <c r="EI1062" s="29"/>
      <c r="EJ1062" s="29"/>
      <c r="EK1062" s="29"/>
      <c r="EL1062" s="29"/>
      <c r="EM1062" s="29"/>
      <c r="EN1062" s="29"/>
      <c r="EO1062" s="29"/>
      <c r="EP1062" s="29"/>
      <c r="EQ1062" s="29"/>
      <c r="ER1062" s="29"/>
      <c r="ES1062" s="29"/>
      <c r="ET1062" s="29"/>
      <c r="EU1062" s="29"/>
      <c r="EV1062" s="29"/>
      <c r="EW1062" s="29"/>
      <c r="EX1062" s="29"/>
      <c r="EY1062" s="29"/>
      <c r="EZ1062" s="29"/>
      <c r="FA1062" s="29"/>
      <c r="FB1062" s="29"/>
      <c r="FC1062" s="29"/>
      <c r="FD1062" s="29"/>
      <c r="FE1062" s="29"/>
      <c r="FF1062" s="29"/>
      <c r="FG1062" s="29"/>
      <c r="FH1062" s="29"/>
      <c r="FI1062" s="29"/>
      <c r="FJ1062" s="29"/>
      <c r="FK1062" s="29"/>
      <c r="FL1062" s="29"/>
      <c r="FM1062" s="29"/>
      <c r="FN1062" s="29"/>
      <c r="FO1062" s="29"/>
      <c r="FP1062" s="29"/>
      <c r="FQ1062" s="29"/>
      <c r="FR1062" s="29"/>
      <c r="FS1062" s="29"/>
      <c r="FT1062" s="29"/>
      <c r="FU1062" s="29"/>
      <c r="FV1062" s="29"/>
      <c r="FW1062" s="29"/>
      <c r="FX1062" s="29"/>
      <c r="FY1062" s="29"/>
      <c r="FZ1062" s="29"/>
      <c r="GA1062" s="29"/>
      <c r="GB1062" s="29"/>
      <c r="GC1062" s="29"/>
    </row>
    <row r="1063" spans="1:185" s="30" customFormat="1" ht="15.75" hidden="1" customHeight="1" x14ac:dyDescent="0.2">
      <c r="A1063" s="25" t="s">
        <v>1723</v>
      </c>
      <c r="B1063" s="41" t="s">
        <v>3334</v>
      </c>
      <c r="C1063" s="26" t="s">
        <v>105</v>
      </c>
      <c r="D1063" s="24" t="s">
        <v>3411</v>
      </c>
      <c r="E1063" s="24" t="s">
        <v>472</v>
      </c>
      <c r="F1063" s="31"/>
      <c r="G1063" s="24" t="s">
        <v>2082</v>
      </c>
      <c r="H1063" s="24" t="s">
        <v>200</v>
      </c>
      <c r="I1063" s="25">
        <v>8</v>
      </c>
      <c r="J1063" s="24" t="s">
        <v>222</v>
      </c>
      <c r="K1063" s="24" t="s">
        <v>223</v>
      </c>
      <c r="L1063" s="27">
        <v>999834231</v>
      </c>
      <c r="M1063" s="28" t="s">
        <v>112</v>
      </c>
      <c r="N1063" s="28"/>
      <c r="O1063" s="27"/>
      <c r="P1063" s="27"/>
      <c r="Q1063" s="33">
        <f t="shared" si="75"/>
        <v>0</v>
      </c>
      <c r="R1063" s="34">
        <f t="shared" si="76"/>
        <v>66</v>
      </c>
      <c r="S1063" s="23"/>
      <c r="T1063" s="27"/>
      <c r="U1063" s="29"/>
      <c r="V1063" s="29"/>
      <c r="W1063" s="27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/>
      <c r="BR1063" s="29"/>
      <c r="BS1063" s="29"/>
      <c r="BT1063" s="29"/>
      <c r="BU1063" s="29"/>
      <c r="BV1063" s="29"/>
      <c r="BW1063" s="29"/>
      <c r="BX1063" s="29"/>
      <c r="BY1063" s="29"/>
      <c r="BZ1063" s="29"/>
      <c r="CA1063" s="29"/>
      <c r="CB1063" s="29"/>
      <c r="CC1063" s="29"/>
      <c r="CD1063" s="29"/>
      <c r="CE1063" s="29"/>
      <c r="CF1063" s="29"/>
      <c r="CG1063" s="29"/>
      <c r="CH1063" s="29"/>
      <c r="CI1063" s="29"/>
      <c r="CJ1063" s="29"/>
      <c r="CK1063" s="29"/>
      <c r="CL1063" s="29"/>
      <c r="CM1063" s="29"/>
      <c r="CN1063" s="29"/>
      <c r="CO1063" s="29"/>
      <c r="CP1063" s="29"/>
      <c r="CQ1063" s="29"/>
      <c r="CR1063" s="29"/>
      <c r="CS1063" s="29"/>
      <c r="CT1063" s="29"/>
      <c r="CU1063" s="29"/>
      <c r="CV1063" s="29"/>
      <c r="CW1063" s="29"/>
      <c r="CX1063" s="29"/>
      <c r="CY1063" s="29"/>
      <c r="CZ1063" s="29"/>
      <c r="DA1063" s="29"/>
      <c r="DB1063" s="29"/>
      <c r="DC1063" s="29"/>
      <c r="DD1063" s="29"/>
      <c r="DE1063" s="29"/>
      <c r="DF1063" s="29"/>
      <c r="DG1063" s="29"/>
      <c r="DH1063" s="29"/>
      <c r="DI1063" s="29"/>
      <c r="DJ1063" s="29"/>
      <c r="DK1063" s="29"/>
      <c r="DL1063" s="29"/>
      <c r="DM1063" s="29"/>
      <c r="DN1063" s="29"/>
      <c r="DO1063" s="29"/>
      <c r="DP1063" s="29"/>
      <c r="DQ1063" s="29"/>
      <c r="DR1063" s="29"/>
      <c r="DS1063" s="29"/>
      <c r="DT1063" s="29"/>
      <c r="DU1063" s="29"/>
      <c r="DV1063" s="29"/>
      <c r="DW1063" s="29"/>
      <c r="DX1063" s="29"/>
      <c r="DY1063" s="29"/>
      <c r="DZ1063" s="29"/>
      <c r="EA1063" s="29"/>
      <c r="EB1063" s="29"/>
      <c r="EC1063" s="29"/>
      <c r="ED1063" s="29"/>
      <c r="EE1063" s="29"/>
      <c r="EF1063" s="29"/>
      <c r="EG1063" s="29"/>
      <c r="EH1063" s="29"/>
      <c r="EI1063" s="29"/>
      <c r="EJ1063" s="29"/>
      <c r="EK1063" s="29"/>
      <c r="EL1063" s="29"/>
      <c r="EM1063" s="29"/>
      <c r="EN1063" s="29"/>
      <c r="EO1063" s="29"/>
      <c r="EP1063" s="29"/>
      <c r="EQ1063" s="29"/>
      <c r="ER1063" s="29"/>
      <c r="ES1063" s="29"/>
      <c r="ET1063" s="29"/>
      <c r="EU1063" s="29"/>
      <c r="EV1063" s="29"/>
      <c r="EW1063" s="29"/>
      <c r="EX1063" s="29"/>
      <c r="EY1063" s="29"/>
      <c r="EZ1063" s="29"/>
      <c r="FA1063" s="29"/>
      <c r="FB1063" s="29"/>
      <c r="FC1063" s="29"/>
      <c r="FD1063" s="29"/>
      <c r="FE1063" s="29"/>
      <c r="FF1063" s="29"/>
      <c r="FG1063" s="29"/>
      <c r="FH1063" s="29"/>
      <c r="FI1063" s="29"/>
      <c r="FJ1063" s="29"/>
      <c r="FK1063" s="29"/>
      <c r="FL1063" s="29"/>
      <c r="FM1063" s="29"/>
      <c r="FN1063" s="29"/>
      <c r="FO1063" s="29"/>
      <c r="FP1063" s="29"/>
      <c r="FQ1063" s="29"/>
      <c r="FR1063" s="29"/>
      <c r="FS1063" s="29"/>
      <c r="FT1063" s="29"/>
      <c r="FU1063" s="29"/>
      <c r="FV1063" s="29"/>
      <c r="FW1063" s="29"/>
      <c r="FX1063" s="29"/>
      <c r="FY1063" s="29"/>
      <c r="FZ1063" s="29"/>
      <c r="GA1063" s="29"/>
      <c r="GB1063" s="29"/>
      <c r="GC1063" s="29"/>
    </row>
    <row r="1064" spans="1:185" s="30" customFormat="1" ht="15.75" hidden="1" customHeight="1" x14ac:dyDescent="0.2">
      <c r="A1064" s="25" t="s">
        <v>1723</v>
      </c>
      <c r="B1064" s="41" t="s">
        <v>3334</v>
      </c>
      <c r="C1064" s="26" t="s">
        <v>105</v>
      </c>
      <c r="D1064" s="24" t="s">
        <v>1776</v>
      </c>
      <c r="E1064" s="24" t="s">
        <v>3412</v>
      </c>
      <c r="F1064" s="31"/>
      <c r="G1064" s="24" t="s">
        <v>2702</v>
      </c>
      <c r="H1064" s="24" t="s">
        <v>316</v>
      </c>
      <c r="I1064" s="25">
        <v>7</v>
      </c>
      <c r="J1064" s="24" t="s">
        <v>1487</v>
      </c>
      <c r="K1064" s="24" t="s">
        <v>1488</v>
      </c>
      <c r="L1064" s="27">
        <v>999860771</v>
      </c>
      <c r="M1064" s="28" t="s">
        <v>112</v>
      </c>
      <c r="N1064" s="28"/>
      <c r="O1064" s="27"/>
      <c r="P1064" s="27"/>
      <c r="Q1064" s="33">
        <f t="shared" si="75"/>
        <v>0</v>
      </c>
      <c r="R1064" s="34">
        <f t="shared" si="76"/>
        <v>66</v>
      </c>
      <c r="S1064" s="23"/>
      <c r="T1064" s="27"/>
      <c r="U1064" s="29"/>
      <c r="V1064" s="29"/>
      <c r="W1064" s="27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/>
      <c r="BR1064" s="29"/>
      <c r="BS1064" s="29"/>
      <c r="BT1064" s="29"/>
      <c r="BU1064" s="29"/>
      <c r="BV1064" s="29"/>
      <c r="BW1064" s="29"/>
      <c r="BX1064" s="29"/>
      <c r="BY1064" s="29"/>
      <c r="BZ1064" s="29"/>
      <c r="CA1064" s="29"/>
      <c r="CB1064" s="29"/>
      <c r="CC1064" s="29"/>
      <c r="CD1064" s="29"/>
      <c r="CE1064" s="29"/>
      <c r="CF1064" s="29"/>
      <c r="CG1064" s="29"/>
      <c r="CH1064" s="29"/>
      <c r="CI1064" s="29"/>
      <c r="CJ1064" s="29"/>
      <c r="CK1064" s="29"/>
      <c r="CL1064" s="29"/>
      <c r="CM1064" s="29"/>
      <c r="CN1064" s="29"/>
      <c r="CO1064" s="29"/>
      <c r="CP1064" s="29"/>
      <c r="CQ1064" s="29"/>
      <c r="CR1064" s="29"/>
      <c r="CS1064" s="29"/>
      <c r="CT1064" s="29"/>
      <c r="CU1064" s="29"/>
      <c r="CV1064" s="29"/>
      <c r="CW1064" s="29"/>
      <c r="CX1064" s="29"/>
      <c r="CY1064" s="29"/>
      <c r="CZ1064" s="29"/>
      <c r="DA1064" s="29"/>
      <c r="DB1064" s="29"/>
      <c r="DC1064" s="29"/>
      <c r="DD1064" s="29"/>
      <c r="DE1064" s="29"/>
      <c r="DF1064" s="29"/>
      <c r="DG1064" s="29"/>
      <c r="DH1064" s="29"/>
      <c r="DI1064" s="29"/>
      <c r="DJ1064" s="29"/>
      <c r="DK1064" s="29"/>
      <c r="DL1064" s="29"/>
      <c r="DM1064" s="29"/>
      <c r="DN1064" s="29"/>
      <c r="DO1064" s="29"/>
      <c r="DP1064" s="29"/>
      <c r="DQ1064" s="29"/>
      <c r="DR1064" s="29"/>
      <c r="DS1064" s="29"/>
      <c r="DT1064" s="29"/>
      <c r="DU1064" s="29"/>
      <c r="DV1064" s="29"/>
      <c r="DW1064" s="29"/>
      <c r="DX1064" s="29"/>
      <c r="DY1064" s="29"/>
      <c r="DZ1064" s="29"/>
      <c r="EA1064" s="29"/>
      <c r="EB1064" s="29"/>
      <c r="EC1064" s="29"/>
      <c r="ED1064" s="29"/>
      <c r="EE1064" s="29"/>
      <c r="EF1064" s="29"/>
      <c r="EG1064" s="29"/>
      <c r="EH1064" s="29"/>
      <c r="EI1064" s="29"/>
      <c r="EJ1064" s="29"/>
      <c r="EK1064" s="29"/>
      <c r="EL1064" s="29"/>
      <c r="EM1064" s="29"/>
      <c r="EN1064" s="29"/>
      <c r="EO1064" s="29"/>
      <c r="EP1064" s="29"/>
      <c r="EQ1064" s="29"/>
      <c r="ER1064" s="29"/>
      <c r="ES1064" s="29"/>
      <c r="ET1064" s="29"/>
      <c r="EU1064" s="29"/>
      <c r="EV1064" s="29"/>
      <c r="EW1064" s="29"/>
      <c r="EX1064" s="29"/>
      <c r="EY1064" s="29"/>
      <c r="EZ1064" s="29"/>
      <c r="FA1064" s="29"/>
      <c r="FB1064" s="29"/>
      <c r="FC1064" s="29"/>
      <c r="FD1064" s="29"/>
      <c r="FE1064" s="29"/>
      <c r="FF1064" s="29"/>
      <c r="FG1064" s="29"/>
      <c r="FH1064" s="29"/>
      <c r="FI1064" s="29"/>
      <c r="FJ1064" s="29"/>
      <c r="FK1064" s="29"/>
      <c r="FL1064" s="29"/>
      <c r="FM1064" s="29"/>
      <c r="FN1064" s="29"/>
      <c r="FO1064" s="29"/>
      <c r="FP1064" s="29"/>
      <c r="FQ1064" s="29"/>
      <c r="FR1064" s="29"/>
      <c r="FS1064" s="29"/>
      <c r="FT1064" s="29"/>
      <c r="FU1064" s="29"/>
      <c r="FV1064" s="29"/>
      <c r="FW1064" s="29"/>
      <c r="FX1064" s="29"/>
      <c r="FY1064" s="29"/>
      <c r="FZ1064" s="29"/>
      <c r="GA1064" s="29"/>
      <c r="GB1064" s="29"/>
      <c r="GC1064" s="29"/>
    </row>
    <row r="1065" spans="1:185" s="30" customFormat="1" ht="15.75" hidden="1" customHeight="1" x14ac:dyDescent="0.2">
      <c r="A1065" s="25" t="s">
        <v>1723</v>
      </c>
      <c r="B1065" s="41" t="s">
        <v>3334</v>
      </c>
      <c r="C1065" s="26" t="s">
        <v>105</v>
      </c>
      <c r="D1065" s="24" t="s">
        <v>3413</v>
      </c>
      <c r="E1065" s="24" t="s">
        <v>3414</v>
      </c>
      <c r="F1065" s="31">
        <v>37351</v>
      </c>
      <c r="G1065" s="24" t="s">
        <v>668</v>
      </c>
      <c r="H1065" s="24" t="s">
        <v>382</v>
      </c>
      <c r="I1065" s="25">
        <v>3</v>
      </c>
      <c r="J1065" s="24" t="s">
        <v>383</v>
      </c>
      <c r="K1065" s="24" t="s">
        <v>384</v>
      </c>
      <c r="L1065" s="27">
        <v>999798016</v>
      </c>
      <c r="M1065" s="28" t="s">
        <v>112</v>
      </c>
      <c r="N1065" s="28"/>
      <c r="O1065" s="27"/>
      <c r="P1065" s="27"/>
      <c r="Q1065" s="33">
        <f t="shared" si="75"/>
        <v>0</v>
      </c>
      <c r="R1065" s="34">
        <f t="shared" ref="R1065:R1096" si="77">RANK(Q1065,$Q$995:$Q$1108)</f>
        <v>66</v>
      </c>
      <c r="S1065" s="23"/>
      <c r="T1065" s="27"/>
      <c r="U1065" s="29"/>
      <c r="V1065" s="29"/>
      <c r="W1065" s="27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  <c r="BM1065" s="29"/>
      <c r="BN1065" s="29"/>
      <c r="BO1065" s="29"/>
      <c r="BP1065" s="29"/>
      <c r="BQ1065" s="29"/>
      <c r="BR1065" s="29"/>
      <c r="BS1065" s="29"/>
      <c r="BT1065" s="29"/>
      <c r="BU1065" s="29"/>
      <c r="BV1065" s="29"/>
      <c r="BW1065" s="29"/>
      <c r="BX1065" s="29"/>
      <c r="BY1065" s="29"/>
      <c r="BZ1065" s="29"/>
      <c r="CA1065" s="29"/>
      <c r="CB1065" s="29"/>
      <c r="CC1065" s="29"/>
      <c r="CD1065" s="29"/>
      <c r="CE1065" s="29"/>
      <c r="CF1065" s="29"/>
      <c r="CG1065" s="29"/>
      <c r="CH1065" s="29"/>
      <c r="CI1065" s="29"/>
      <c r="CJ1065" s="29"/>
      <c r="CK1065" s="29"/>
      <c r="CL1065" s="29"/>
      <c r="CM1065" s="29"/>
      <c r="CN1065" s="29"/>
      <c r="CO1065" s="29"/>
      <c r="CP1065" s="29"/>
      <c r="CQ1065" s="29"/>
      <c r="CR1065" s="29"/>
      <c r="CS1065" s="29"/>
      <c r="CT1065" s="29"/>
      <c r="CU1065" s="29"/>
      <c r="CV1065" s="29"/>
      <c r="CW1065" s="29"/>
      <c r="CX1065" s="29"/>
      <c r="CY1065" s="29"/>
      <c r="CZ1065" s="29"/>
      <c r="DA1065" s="29"/>
      <c r="DB1065" s="29"/>
      <c r="DC1065" s="29"/>
      <c r="DD1065" s="29"/>
      <c r="DE1065" s="29"/>
      <c r="DF1065" s="29"/>
      <c r="DG1065" s="29"/>
      <c r="DH1065" s="29"/>
      <c r="DI1065" s="29"/>
      <c r="DJ1065" s="29"/>
      <c r="DK1065" s="29"/>
      <c r="DL1065" s="29"/>
      <c r="DM1065" s="29"/>
      <c r="DN1065" s="29"/>
      <c r="DO1065" s="29"/>
      <c r="DP1065" s="29"/>
      <c r="DQ1065" s="29"/>
      <c r="DR1065" s="29"/>
      <c r="DS1065" s="29"/>
      <c r="DT1065" s="29"/>
      <c r="DU1065" s="29"/>
      <c r="DV1065" s="29"/>
      <c r="DW1065" s="29"/>
      <c r="DX1065" s="29"/>
      <c r="DY1065" s="29"/>
      <c r="DZ1065" s="29"/>
      <c r="EA1065" s="29"/>
      <c r="EB1065" s="29"/>
      <c r="EC1065" s="29"/>
      <c r="ED1065" s="29"/>
      <c r="EE1065" s="29"/>
      <c r="EF1065" s="29"/>
      <c r="EG1065" s="29"/>
      <c r="EH1065" s="29"/>
      <c r="EI1065" s="29"/>
      <c r="EJ1065" s="29"/>
      <c r="EK1065" s="29"/>
      <c r="EL1065" s="29"/>
      <c r="EM1065" s="29"/>
      <c r="EN1065" s="29"/>
      <c r="EO1065" s="29"/>
      <c r="EP1065" s="29"/>
      <c r="EQ1065" s="29"/>
      <c r="ER1065" s="29"/>
      <c r="ES1065" s="29"/>
      <c r="ET1065" s="29"/>
      <c r="EU1065" s="29"/>
      <c r="EV1065" s="29"/>
      <c r="EW1065" s="29"/>
      <c r="EX1065" s="29"/>
      <c r="EY1065" s="29"/>
      <c r="EZ1065" s="29"/>
      <c r="FA1065" s="29"/>
      <c r="FB1065" s="29"/>
      <c r="FC1065" s="29"/>
      <c r="FD1065" s="29"/>
      <c r="FE1065" s="29"/>
      <c r="FF1065" s="29"/>
      <c r="FG1065" s="29"/>
      <c r="FH1065" s="29"/>
      <c r="FI1065" s="29"/>
      <c r="FJ1065" s="29"/>
      <c r="FK1065" s="29"/>
      <c r="FL1065" s="29"/>
      <c r="FM1065" s="29"/>
      <c r="FN1065" s="29"/>
      <c r="FO1065" s="29"/>
      <c r="FP1065" s="29"/>
      <c r="FQ1065" s="29"/>
      <c r="FR1065" s="29"/>
      <c r="FS1065" s="29"/>
      <c r="FT1065" s="29"/>
      <c r="FU1065" s="29"/>
      <c r="FV1065" s="29"/>
      <c r="FW1065" s="29"/>
      <c r="FX1065" s="29"/>
      <c r="FY1065" s="29"/>
      <c r="FZ1065" s="29"/>
      <c r="GA1065" s="29"/>
      <c r="GB1065" s="29"/>
      <c r="GC1065" s="29"/>
    </row>
    <row r="1066" spans="1:185" s="30" customFormat="1" ht="15.75" hidden="1" customHeight="1" x14ac:dyDescent="0.2">
      <c r="A1066" s="25" t="s">
        <v>1723</v>
      </c>
      <c r="B1066" s="41" t="s">
        <v>3334</v>
      </c>
      <c r="C1066" s="26" t="s">
        <v>105</v>
      </c>
      <c r="D1066" s="24" t="s">
        <v>3415</v>
      </c>
      <c r="E1066" s="24" t="s">
        <v>3416</v>
      </c>
      <c r="F1066" s="31"/>
      <c r="G1066" s="24" t="s">
        <v>780</v>
      </c>
      <c r="H1066" s="24" t="s">
        <v>139</v>
      </c>
      <c r="I1066" s="25">
        <v>8</v>
      </c>
      <c r="J1066" s="24" t="s">
        <v>2085</v>
      </c>
      <c r="K1066" s="24" t="s">
        <v>782</v>
      </c>
      <c r="L1066" s="27">
        <v>999876012</v>
      </c>
      <c r="M1066" s="28" t="s">
        <v>112</v>
      </c>
      <c r="N1066" s="28"/>
      <c r="O1066" s="27"/>
      <c r="P1066" s="27"/>
      <c r="Q1066" s="33">
        <f t="shared" si="75"/>
        <v>0</v>
      </c>
      <c r="R1066" s="34">
        <f t="shared" si="77"/>
        <v>66</v>
      </c>
      <c r="S1066" s="23"/>
      <c r="T1066" s="27"/>
      <c r="U1066" s="29"/>
      <c r="V1066" s="29"/>
      <c r="W1066" s="27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/>
      <c r="BR1066" s="29"/>
      <c r="BS1066" s="29"/>
      <c r="BT1066" s="29"/>
      <c r="BU1066" s="29"/>
      <c r="BV1066" s="29"/>
      <c r="BW1066" s="29"/>
      <c r="BX1066" s="29"/>
      <c r="BY1066" s="29"/>
      <c r="BZ1066" s="29"/>
      <c r="CA1066" s="29"/>
      <c r="CB1066" s="29"/>
      <c r="CC1066" s="29"/>
      <c r="CD1066" s="29"/>
      <c r="CE1066" s="29"/>
      <c r="CF1066" s="29"/>
      <c r="CG1066" s="29"/>
      <c r="CH1066" s="29"/>
      <c r="CI1066" s="29"/>
      <c r="CJ1066" s="29"/>
      <c r="CK1066" s="29"/>
      <c r="CL1066" s="29"/>
      <c r="CM1066" s="29"/>
      <c r="CN1066" s="29"/>
      <c r="CO1066" s="29"/>
      <c r="CP1066" s="29"/>
      <c r="CQ1066" s="29"/>
      <c r="CR1066" s="29"/>
      <c r="CS1066" s="29"/>
      <c r="CT1066" s="29"/>
      <c r="CU1066" s="29"/>
      <c r="CV1066" s="29"/>
      <c r="CW1066" s="29"/>
      <c r="CX1066" s="29"/>
      <c r="CY1066" s="29"/>
      <c r="CZ1066" s="29"/>
      <c r="DA1066" s="29"/>
      <c r="DB1066" s="29"/>
      <c r="DC1066" s="29"/>
      <c r="DD1066" s="29"/>
      <c r="DE1066" s="29"/>
      <c r="DF1066" s="29"/>
      <c r="DG1066" s="29"/>
      <c r="DH1066" s="29"/>
      <c r="DI1066" s="29"/>
      <c r="DJ1066" s="29"/>
      <c r="DK1066" s="29"/>
      <c r="DL1066" s="29"/>
      <c r="DM1066" s="29"/>
      <c r="DN1066" s="29"/>
      <c r="DO1066" s="29"/>
      <c r="DP1066" s="29"/>
      <c r="DQ1066" s="29"/>
      <c r="DR1066" s="29"/>
      <c r="DS1066" s="29"/>
      <c r="DT1066" s="29"/>
      <c r="DU1066" s="29"/>
      <c r="DV1066" s="29"/>
      <c r="DW1066" s="29"/>
      <c r="DX1066" s="29"/>
      <c r="DY1066" s="29"/>
      <c r="DZ1066" s="29"/>
      <c r="EA1066" s="29"/>
      <c r="EB1066" s="29"/>
      <c r="EC1066" s="29"/>
      <c r="ED1066" s="29"/>
      <c r="EE1066" s="29"/>
      <c r="EF1066" s="29"/>
      <c r="EG1066" s="29"/>
      <c r="EH1066" s="29"/>
      <c r="EI1066" s="29"/>
      <c r="EJ1066" s="29"/>
      <c r="EK1066" s="29"/>
      <c r="EL1066" s="29"/>
      <c r="EM1066" s="29"/>
      <c r="EN1066" s="29"/>
      <c r="EO1066" s="29"/>
      <c r="EP1066" s="29"/>
      <c r="EQ1066" s="29"/>
      <c r="ER1066" s="29"/>
      <c r="ES1066" s="29"/>
      <c r="ET1066" s="29"/>
      <c r="EU1066" s="29"/>
      <c r="EV1066" s="29"/>
      <c r="EW1066" s="29"/>
      <c r="EX1066" s="29"/>
      <c r="EY1066" s="29"/>
      <c r="EZ1066" s="29"/>
      <c r="FA1066" s="29"/>
      <c r="FB1066" s="29"/>
      <c r="FC1066" s="29"/>
      <c r="FD1066" s="29"/>
      <c r="FE1066" s="29"/>
      <c r="FF1066" s="29"/>
      <c r="FG1066" s="29"/>
      <c r="FH1066" s="29"/>
      <c r="FI1066" s="29"/>
      <c r="FJ1066" s="29"/>
      <c r="FK1066" s="29"/>
      <c r="FL1066" s="29"/>
      <c r="FM1066" s="29"/>
      <c r="FN1066" s="29"/>
      <c r="FO1066" s="29"/>
      <c r="FP1066" s="29"/>
      <c r="FQ1066" s="29"/>
      <c r="FR1066" s="29"/>
      <c r="FS1066" s="29"/>
      <c r="FT1066" s="29"/>
      <c r="FU1066" s="29"/>
      <c r="FV1066" s="29"/>
      <c r="FW1066" s="29"/>
      <c r="FX1066" s="29"/>
      <c r="FY1066" s="29"/>
      <c r="FZ1066" s="29"/>
      <c r="GA1066" s="29"/>
      <c r="GB1066" s="29"/>
      <c r="GC1066" s="29"/>
    </row>
    <row r="1067" spans="1:185" s="30" customFormat="1" ht="15.75" hidden="1" customHeight="1" x14ac:dyDescent="0.2">
      <c r="A1067" s="25" t="s">
        <v>1723</v>
      </c>
      <c r="B1067" s="41" t="s">
        <v>3334</v>
      </c>
      <c r="C1067" s="26" t="s">
        <v>105</v>
      </c>
      <c r="D1067" s="24" t="s">
        <v>1778</v>
      </c>
      <c r="E1067" s="24" t="s">
        <v>2999</v>
      </c>
      <c r="F1067" s="31"/>
      <c r="G1067" s="24" t="s">
        <v>3000</v>
      </c>
      <c r="H1067" s="24" t="s">
        <v>258</v>
      </c>
      <c r="I1067" s="25">
        <v>5</v>
      </c>
      <c r="J1067" s="24" t="s">
        <v>363</v>
      </c>
      <c r="K1067" s="24" t="s">
        <v>1131</v>
      </c>
      <c r="L1067" s="27">
        <v>999851077</v>
      </c>
      <c r="M1067" s="28" t="s">
        <v>112</v>
      </c>
      <c r="N1067" s="28"/>
      <c r="O1067" s="27"/>
      <c r="P1067" s="27"/>
      <c r="Q1067" s="33">
        <f t="shared" si="75"/>
        <v>0</v>
      </c>
      <c r="R1067" s="34">
        <f t="shared" si="77"/>
        <v>66</v>
      </c>
      <c r="S1067" s="23"/>
      <c r="T1067" s="27"/>
      <c r="U1067" s="29"/>
      <c r="V1067" s="29"/>
      <c r="W1067" s="27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  <c r="BL1067" s="29"/>
      <c r="BM1067" s="29"/>
      <c r="BN1067" s="29"/>
      <c r="BO1067" s="29"/>
      <c r="BP1067" s="29"/>
      <c r="BQ1067" s="29"/>
      <c r="BR1067" s="29"/>
      <c r="BS1067" s="29"/>
      <c r="BT1067" s="29"/>
      <c r="BU1067" s="29"/>
      <c r="BV1067" s="29"/>
      <c r="BW1067" s="29"/>
      <c r="BX1067" s="29"/>
      <c r="BY1067" s="29"/>
      <c r="BZ1067" s="29"/>
      <c r="CA1067" s="29"/>
      <c r="CB1067" s="29"/>
      <c r="CC1067" s="29"/>
      <c r="CD1067" s="29"/>
      <c r="CE1067" s="29"/>
      <c r="CF1067" s="29"/>
      <c r="CG1067" s="29"/>
      <c r="CH1067" s="29"/>
      <c r="CI1067" s="29"/>
      <c r="CJ1067" s="29"/>
      <c r="CK1067" s="29"/>
      <c r="CL1067" s="29"/>
      <c r="CM1067" s="29"/>
      <c r="CN1067" s="29"/>
      <c r="CO1067" s="29"/>
      <c r="CP1067" s="29"/>
      <c r="CQ1067" s="29"/>
      <c r="CR1067" s="29"/>
      <c r="CS1067" s="29"/>
      <c r="CT1067" s="29"/>
      <c r="CU1067" s="29"/>
      <c r="CV1067" s="29"/>
      <c r="CW1067" s="29"/>
      <c r="CX1067" s="29"/>
      <c r="CY1067" s="29"/>
      <c r="CZ1067" s="29"/>
      <c r="DA1067" s="29"/>
      <c r="DB1067" s="29"/>
      <c r="DC1067" s="29"/>
      <c r="DD1067" s="29"/>
      <c r="DE1067" s="29"/>
      <c r="DF1067" s="29"/>
      <c r="DG1067" s="29"/>
      <c r="DH1067" s="29"/>
      <c r="DI1067" s="29"/>
      <c r="DJ1067" s="29"/>
      <c r="DK1067" s="29"/>
      <c r="DL1067" s="29"/>
      <c r="DM1067" s="29"/>
      <c r="DN1067" s="29"/>
      <c r="DO1067" s="29"/>
      <c r="DP1067" s="29"/>
      <c r="DQ1067" s="29"/>
      <c r="DR1067" s="29"/>
      <c r="DS1067" s="29"/>
      <c r="DT1067" s="29"/>
      <c r="DU1067" s="29"/>
      <c r="DV1067" s="29"/>
      <c r="DW1067" s="29"/>
      <c r="DX1067" s="29"/>
      <c r="DY1067" s="29"/>
      <c r="DZ1067" s="29"/>
      <c r="EA1067" s="29"/>
      <c r="EB1067" s="29"/>
      <c r="EC1067" s="29"/>
      <c r="ED1067" s="29"/>
      <c r="EE1067" s="29"/>
      <c r="EF1067" s="29"/>
      <c r="EG1067" s="29"/>
      <c r="EH1067" s="29"/>
      <c r="EI1067" s="29"/>
      <c r="EJ1067" s="29"/>
      <c r="EK1067" s="29"/>
      <c r="EL1067" s="29"/>
      <c r="EM1067" s="29"/>
      <c r="EN1067" s="29"/>
      <c r="EO1067" s="29"/>
      <c r="EP1067" s="29"/>
      <c r="EQ1067" s="29"/>
      <c r="ER1067" s="29"/>
      <c r="ES1067" s="29"/>
      <c r="ET1067" s="29"/>
      <c r="EU1067" s="29"/>
      <c r="EV1067" s="29"/>
      <c r="EW1067" s="29"/>
      <c r="EX1067" s="29"/>
      <c r="EY1067" s="29"/>
      <c r="EZ1067" s="29"/>
      <c r="FA1067" s="29"/>
      <c r="FB1067" s="29"/>
      <c r="FC1067" s="29"/>
      <c r="FD1067" s="29"/>
      <c r="FE1067" s="29"/>
      <c r="FF1067" s="29"/>
      <c r="FG1067" s="29"/>
      <c r="FH1067" s="29"/>
      <c r="FI1067" s="29"/>
      <c r="FJ1067" s="29"/>
      <c r="FK1067" s="29"/>
      <c r="FL1067" s="29"/>
      <c r="FM1067" s="29"/>
      <c r="FN1067" s="29"/>
      <c r="FO1067" s="29"/>
      <c r="FP1067" s="29"/>
      <c r="FQ1067" s="29"/>
      <c r="FR1067" s="29"/>
      <c r="FS1067" s="29"/>
      <c r="FT1067" s="29"/>
      <c r="FU1067" s="29"/>
      <c r="FV1067" s="29"/>
      <c r="FW1067" s="29"/>
      <c r="FX1067" s="29"/>
      <c r="FY1067" s="29"/>
      <c r="FZ1067" s="29"/>
      <c r="GA1067" s="29"/>
      <c r="GB1067" s="29"/>
      <c r="GC1067" s="29"/>
    </row>
    <row r="1068" spans="1:185" s="30" customFormat="1" ht="15.75" hidden="1" customHeight="1" x14ac:dyDescent="0.2">
      <c r="A1068" s="25" t="s">
        <v>1723</v>
      </c>
      <c r="B1068" s="41" t="s">
        <v>3334</v>
      </c>
      <c r="C1068" s="26" t="s">
        <v>105</v>
      </c>
      <c r="D1068" s="24" t="s">
        <v>2159</v>
      </c>
      <c r="E1068" s="24" t="s">
        <v>3417</v>
      </c>
      <c r="F1068" s="31">
        <v>37558</v>
      </c>
      <c r="G1068" s="24" t="s">
        <v>144</v>
      </c>
      <c r="H1068" s="24" t="s">
        <v>145</v>
      </c>
      <c r="I1068" s="25">
        <v>2</v>
      </c>
      <c r="J1068" s="24" t="s">
        <v>3418</v>
      </c>
      <c r="K1068" s="24" t="s">
        <v>3419</v>
      </c>
      <c r="L1068" s="27">
        <v>999851170</v>
      </c>
      <c r="M1068" s="28" t="s">
        <v>112</v>
      </c>
      <c r="N1068" s="28"/>
      <c r="O1068" s="27"/>
      <c r="P1068" s="27"/>
      <c r="Q1068" s="33">
        <f t="shared" si="75"/>
        <v>0</v>
      </c>
      <c r="R1068" s="34">
        <f t="shared" si="77"/>
        <v>66</v>
      </c>
      <c r="S1068" s="23"/>
      <c r="T1068" s="27"/>
      <c r="U1068" s="29"/>
      <c r="V1068" s="29"/>
      <c r="W1068" s="27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  <c r="BM1068" s="29"/>
      <c r="BN1068" s="29"/>
      <c r="BO1068" s="29"/>
      <c r="BP1068" s="29"/>
      <c r="BQ1068" s="29"/>
      <c r="BR1068" s="29"/>
      <c r="BS1068" s="29"/>
      <c r="BT1068" s="29"/>
      <c r="BU1068" s="29"/>
      <c r="BV1068" s="29"/>
      <c r="BW1068" s="29"/>
      <c r="BX1068" s="29"/>
      <c r="BY1068" s="29"/>
      <c r="BZ1068" s="29"/>
      <c r="CA1068" s="29"/>
      <c r="CB1068" s="29"/>
      <c r="CC1068" s="29"/>
      <c r="CD1068" s="29"/>
      <c r="CE1068" s="29"/>
      <c r="CF1068" s="29"/>
      <c r="CG1068" s="29"/>
      <c r="CH1068" s="29"/>
      <c r="CI1068" s="29"/>
      <c r="CJ1068" s="29"/>
      <c r="CK1068" s="29"/>
      <c r="CL1068" s="29"/>
      <c r="CM1068" s="29"/>
      <c r="CN1068" s="29"/>
      <c r="CO1068" s="29"/>
      <c r="CP1068" s="29"/>
      <c r="CQ1068" s="29"/>
      <c r="CR1068" s="29"/>
      <c r="CS1068" s="29"/>
      <c r="CT1068" s="29"/>
      <c r="CU1068" s="29"/>
      <c r="CV1068" s="29"/>
      <c r="CW1068" s="29"/>
      <c r="CX1068" s="29"/>
      <c r="CY1068" s="29"/>
      <c r="CZ1068" s="29"/>
      <c r="DA1068" s="29"/>
      <c r="DB1068" s="29"/>
      <c r="DC1068" s="29"/>
      <c r="DD1068" s="29"/>
      <c r="DE1068" s="29"/>
      <c r="DF1068" s="29"/>
      <c r="DG1068" s="29"/>
      <c r="DH1068" s="29"/>
      <c r="DI1068" s="29"/>
      <c r="DJ1068" s="29"/>
      <c r="DK1068" s="29"/>
      <c r="DL1068" s="29"/>
      <c r="DM1068" s="29"/>
      <c r="DN1068" s="29"/>
      <c r="DO1068" s="29"/>
      <c r="DP1068" s="29"/>
      <c r="DQ1068" s="29"/>
      <c r="DR1068" s="29"/>
      <c r="DS1068" s="29"/>
      <c r="DT1068" s="29"/>
      <c r="DU1068" s="29"/>
      <c r="DV1068" s="29"/>
      <c r="DW1068" s="29"/>
      <c r="DX1068" s="29"/>
      <c r="DY1068" s="29"/>
      <c r="DZ1068" s="29"/>
      <c r="EA1068" s="29"/>
      <c r="EB1068" s="29"/>
      <c r="EC1068" s="29"/>
      <c r="ED1068" s="29"/>
      <c r="EE1068" s="29"/>
      <c r="EF1068" s="29"/>
      <c r="EG1068" s="29"/>
      <c r="EH1068" s="29"/>
      <c r="EI1068" s="29"/>
      <c r="EJ1068" s="29"/>
      <c r="EK1068" s="29"/>
      <c r="EL1068" s="29"/>
      <c r="EM1068" s="29"/>
      <c r="EN1068" s="29"/>
      <c r="EO1068" s="29"/>
      <c r="EP1068" s="29"/>
      <c r="EQ1068" s="29"/>
      <c r="ER1068" s="29"/>
      <c r="ES1068" s="29"/>
      <c r="ET1068" s="29"/>
      <c r="EU1068" s="29"/>
      <c r="EV1068" s="29"/>
      <c r="EW1068" s="29"/>
      <c r="EX1068" s="29"/>
      <c r="EY1068" s="29"/>
      <c r="EZ1068" s="29"/>
      <c r="FA1068" s="29"/>
      <c r="FB1068" s="29"/>
      <c r="FC1068" s="29"/>
      <c r="FD1068" s="29"/>
      <c r="FE1068" s="29"/>
      <c r="FF1068" s="29"/>
      <c r="FG1068" s="29"/>
      <c r="FH1068" s="29"/>
      <c r="FI1068" s="29"/>
      <c r="FJ1068" s="29"/>
      <c r="FK1068" s="29"/>
      <c r="FL1068" s="29"/>
      <c r="FM1068" s="29"/>
      <c r="FN1068" s="29"/>
      <c r="FO1068" s="29"/>
      <c r="FP1068" s="29"/>
      <c r="FQ1068" s="29"/>
      <c r="FR1068" s="29"/>
      <c r="FS1068" s="29"/>
      <c r="FT1068" s="29"/>
      <c r="FU1068" s="29"/>
      <c r="FV1068" s="29"/>
      <c r="FW1068" s="29"/>
      <c r="FX1068" s="29"/>
      <c r="FY1068" s="29"/>
      <c r="FZ1068" s="29"/>
      <c r="GA1068" s="29"/>
      <c r="GB1068" s="29"/>
      <c r="GC1068" s="29"/>
    </row>
    <row r="1069" spans="1:185" s="30" customFormat="1" ht="15.75" hidden="1" customHeight="1" x14ac:dyDescent="0.2">
      <c r="A1069" s="25" t="s">
        <v>1723</v>
      </c>
      <c r="B1069" s="41" t="s">
        <v>3334</v>
      </c>
      <c r="C1069" s="26" t="s">
        <v>105</v>
      </c>
      <c r="D1069" s="24" t="s">
        <v>3420</v>
      </c>
      <c r="E1069" s="24" t="s">
        <v>3421</v>
      </c>
      <c r="F1069" s="31"/>
      <c r="G1069" s="24" t="s">
        <v>3422</v>
      </c>
      <c r="H1069" s="24" t="s">
        <v>133</v>
      </c>
      <c r="I1069" s="25">
        <v>1</v>
      </c>
      <c r="J1069" s="24" t="s">
        <v>3423</v>
      </c>
      <c r="K1069" s="24" t="s">
        <v>3424</v>
      </c>
      <c r="L1069" s="27">
        <v>999887054</v>
      </c>
      <c r="M1069" s="28" t="s">
        <v>112</v>
      </c>
      <c r="N1069" s="28"/>
      <c r="O1069" s="27"/>
      <c r="P1069" s="27"/>
      <c r="Q1069" s="33">
        <f t="shared" si="75"/>
        <v>0</v>
      </c>
      <c r="R1069" s="34">
        <f t="shared" si="77"/>
        <v>66</v>
      </c>
      <c r="S1069" s="23"/>
      <c r="T1069" s="27"/>
      <c r="U1069" s="29"/>
      <c r="V1069" s="29"/>
      <c r="W1069" s="27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  <c r="BL1069" s="29"/>
      <c r="BM1069" s="29"/>
      <c r="BN1069" s="29"/>
      <c r="BO1069" s="29"/>
      <c r="BP1069" s="29"/>
      <c r="BQ1069" s="29"/>
      <c r="BR1069" s="29"/>
      <c r="BS1069" s="29"/>
      <c r="BT1069" s="29"/>
      <c r="BU1069" s="29"/>
      <c r="BV1069" s="29"/>
      <c r="BW1069" s="29"/>
      <c r="BX1069" s="29"/>
      <c r="BY1069" s="29"/>
      <c r="BZ1069" s="29"/>
      <c r="CA1069" s="29"/>
      <c r="CB1069" s="29"/>
      <c r="CC1069" s="29"/>
      <c r="CD1069" s="29"/>
      <c r="CE1069" s="29"/>
      <c r="CF1069" s="29"/>
      <c r="CG1069" s="29"/>
      <c r="CH1069" s="29"/>
      <c r="CI1069" s="29"/>
      <c r="CJ1069" s="29"/>
      <c r="CK1069" s="29"/>
      <c r="CL1069" s="29"/>
      <c r="CM1069" s="29"/>
      <c r="CN1069" s="29"/>
      <c r="CO1069" s="29"/>
      <c r="CP1069" s="29"/>
      <c r="CQ1069" s="29"/>
      <c r="CR1069" s="29"/>
      <c r="CS1069" s="29"/>
      <c r="CT1069" s="29"/>
      <c r="CU1069" s="29"/>
      <c r="CV1069" s="29"/>
      <c r="CW1069" s="29"/>
      <c r="CX1069" s="29"/>
      <c r="CY1069" s="29"/>
      <c r="CZ1069" s="29"/>
      <c r="DA1069" s="29"/>
      <c r="DB1069" s="29"/>
      <c r="DC1069" s="29"/>
      <c r="DD1069" s="29"/>
      <c r="DE1069" s="29"/>
      <c r="DF1069" s="29"/>
      <c r="DG1069" s="29"/>
      <c r="DH1069" s="29"/>
      <c r="DI1069" s="29"/>
      <c r="DJ1069" s="29"/>
      <c r="DK1069" s="29"/>
      <c r="DL1069" s="29"/>
      <c r="DM1069" s="29"/>
      <c r="DN1069" s="29"/>
      <c r="DO1069" s="29"/>
      <c r="DP1069" s="29"/>
      <c r="DQ1069" s="29"/>
      <c r="DR1069" s="29"/>
      <c r="DS1069" s="29"/>
      <c r="DT1069" s="29"/>
      <c r="DU1069" s="29"/>
      <c r="DV1069" s="29"/>
      <c r="DW1069" s="29"/>
      <c r="DX1069" s="29"/>
      <c r="DY1069" s="29"/>
      <c r="DZ1069" s="29"/>
      <c r="EA1069" s="29"/>
      <c r="EB1069" s="29"/>
      <c r="EC1069" s="29"/>
      <c r="ED1069" s="29"/>
      <c r="EE1069" s="29"/>
      <c r="EF1069" s="29"/>
      <c r="EG1069" s="29"/>
      <c r="EH1069" s="29"/>
      <c r="EI1069" s="29"/>
      <c r="EJ1069" s="29"/>
      <c r="EK1069" s="29"/>
      <c r="EL1069" s="29"/>
      <c r="EM1069" s="29"/>
      <c r="EN1069" s="29"/>
      <c r="EO1069" s="29"/>
      <c r="EP1069" s="29"/>
      <c r="EQ1069" s="29"/>
      <c r="ER1069" s="29"/>
      <c r="ES1069" s="29"/>
      <c r="ET1069" s="29"/>
      <c r="EU1069" s="29"/>
      <c r="EV1069" s="29"/>
      <c r="EW1069" s="29"/>
      <c r="EX1069" s="29"/>
      <c r="EY1069" s="29"/>
      <c r="EZ1069" s="29"/>
      <c r="FA1069" s="29"/>
      <c r="FB1069" s="29"/>
      <c r="FC1069" s="29"/>
      <c r="FD1069" s="29"/>
      <c r="FE1069" s="29"/>
      <c r="FF1069" s="29"/>
      <c r="FG1069" s="29"/>
      <c r="FH1069" s="29"/>
      <c r="FI1069" s="29"/>
      <c r="FJ1069" s="29"/>
      <c r="FK1069" s="29"/>
      <c r="FL1069" s="29"/>
      <c r="FM1069" s="29"/>
      <c r="FN1069" s="29"/>
      <c r="FO1069" s="29"/>
      <c r="FP1069" s="29"/>
      <c r="FQ1069" s="29"/>
      <c r="FR1069" s="29"/>
      <c r="FS1069" s="29"/>
      <c r="FT1069" s="29"/>
      <c r="FU1069" s="29"/>
      <c r="FV1069" s="29"/>
      <c r="FW1069" s="29"/>
      <c r="FX1069" s="29"/>
      <c r="FY1069" s="29"/>
      <c r="FZ1069" s="29"/>
      <c r="GA1069" s="29"/>
      <c r="GB1069" s="29"/>
      <c r="GC1069" s="29"/>
    </row>
    <row r="1070" spans="1:185" s="30" customFormat="1" ht="15.75" hidden="1" customHeight="1" x14ac:dyDescent="0.2">
      <c r="A1070" s="25" t="s">
        <v>1723</v>
      </c>
      <c r="B1070" s="41" t="s">
        <v>3334</v>
      </c>
      <c r="C1070" s="26" t="s">
        <v>105</v>
      </c>
      <c r="D1070" s="24" t="s">
        <v>3425</v>
      </c>
      <c r="E1070" s="24" t="s">
        <v>3426</v>
      </c>
      <c r="F1070" s="31"/>
      <c r="G1070" s="24" t="s">
        <v>3427</v>
      </c>
      <c r="H1070" s="24" t="s">
        <v>116</v>
      </c>
      <c r="I1070" s="25">
        <v>2</v>
      </c>
      <c r="J1070" s="24" t="s">
        <v>3428</v>
      </c>
      <c r="K1070" s="24" t="s">
        <v>1022</v>
      </c>
      <c r="L1070" s="27">
        <v>999901987</v>
      </c>
      <c r="M1070" s="28" t="s">
        <v>112</v>
      </c>
      <c r="N1070" s="28"/>
      <c r="O1070" s="27"/>
      <c r="P1070" s="27"/>
      <c r="Q1070" s="33">
        <f t="shared" si="75"/>
        <v>0</v>
      </c>
      <c r="R1070" s="34">
        <f t="shared" si="77"/>
        <v>66</v>
      </c>
      <c r="S1070" s="23"/>
      <c r="T1070" s="27"/>
      <c r="U1070" s="29"/>
      <c r="V1070" s="29"/>
      <c r="W1070" s="27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  <c r="BT1070" s="29"/>
      <c r="BU1070" s="29"/>
      <c r="BV1070" s="29"/>
      <c r="BW1070" s="29"/>
      <c r="BX1070" s="29"/>
      <c r="BY1070" s="29"/>
      <c r="BZ1070" s="29"/>
      <c r="CA1070" s="29"/>
      <c r="CB1070" s="29"/>
      <c r="CC1070" s="29"/>
      <c r="CD1070" s="29"/>
      <c r="CE1070" s="29"/>
      <c r="CF1070" s="29"/>
      <c r="CG1070" s="29"/>
      <c r="CH1070" s="29"/>
      <c r="CI1070" s="29"/>
      <c r="CJ1070" s="29"/>
      <c r="CK1070" s="29"/>
      <c r="CL1070" s="29"/>
      <c r="CM1070" s="29"/>
      <c r="CN1070" s="29"/>
      <c r="CO1070" s="29"/>
      <c r="CP1070" s="29"/>
      <c r="CQ1070" s="29"/>
      <c r="CR1070" s="29"/>
      <c r="CS1070" s="29"/>
      <c r="CT1070" s="29"/>
      <c r="CU1070" s="29"/>
      <c r="CV1070" s="29"/>
      <c r="CW1070" s="29"/>
      <c r="CX1070" s="29"/>
      <c r="CY1070" s="29"/>
      <c r="CZ1070" s="29"/>
      <c r="DA1070" s="29"/>
      <c r="DB1070" s="29"/>
      <c r="DC1070" s="29"/>
      <c r="DD1070" s="29"/>
      <c r="DE1070" s="29"/>
      <c r="DF1070" s="29"/>
      <c r="DG1070" s="29"/>
      <c r="DH1070" s="29"/>
      <c r="DI1070" s="29"/>
      <c r="DJ1070" s="29"/>
      <c r="DK1070" s="29"/>
      <c r="DL1070" s="29"/>
      <c r="DM1070" s="29"/>
      <c r="DN1070" s="29"/>
      <c r="DO1070" s="29"/>
      <c r="DP1070" s="29"/>
      <c r="DQ1070" s="29"/>
      <c r="DR1070" s="29"/>
      <c r="DS1070" s="29"/>
      <c r="DT1070" s="29"/>
      <c r="DU1070" s="29"/>
      <c r="DV1070" s="29"/>
      <c r="DW1070" s="29"/>
      <c r="DX1070" s="29"/>
      <c r="DY1070" s="29"/>
      <c r="DZ1070" s="29"/>
      <c r="EA1070" s="29"/>
      <c r="EB1070" s="29"/>
      <c r="EC1070" s="29"/>
      <c r="ED1070" s="29"/>
      <c r="EE1070" s="29"/>
      <c r="EF1070" s="29"/>
      <c r="EG1070" s="29"/>
      <c r="EH1070" s="29"/>
      <c r="EI1070" s="29"/>
      <c r="EJ1070" s="29"/>
      <c r="EK1070" s="29"/>
      <c r="EL1070" s="29"/>
      <c r="EM1070" s="29"/>
      <c r="EN1070" s="29"/>
      <c r="EO1070" s="29"/>
      <c r="EP1070" s="29"/>
      <c r="EQ1070" s="29"/>
      <c r="ER1070" s="29"/>
      <c r="ES1070" s="29"/>
      <c r="ET1070" s="29"/>
      <c r="EU1070" s="29"/>
      <c r="EV1070" s="29"/>
      <c r="EW1070" s="29"/>
      <c r="EX1070" s="29"/>
      <c r="EY1070" s="29"/>
      <c r="EZ1070" s="29"/>
      <c r="FA1070" s="29"/>
      <c r="FB1070" s="29"/>
      <c r="FC1070" s="29"/>
      <c r="FD1070" s="29"/>
      <c r="FE1070" s="29"/>
      <c r="FF1070" s="29"/>
      <c r="FG1070" s="29"/>
      <c r="FH1070" s="29"/>
      <c r="FI1070" s="29"/>
      <c r="FJ1070" s="29"/>
      <c r="FK1070" s="29"/>
      <c r="FL1070" s="29"/>
      <c r="FM1070" s="29"/>
      <c r="FN1070" s="29"/>
      <c r="FO1070" s="29"/>
      <c r="FP1070" s="29"/>
      <c r="FQ1070" s="29"/>
      <c r="FR1070" s="29"/>
      <c r="FS1070" s="29"/>
      <c r="FT1070" s="29"/>
      <c r="FU1070" s="29"/>
      <c r="FV1070" s="29"/>
      <c r="FW1070" s="29"/>
      <c r="FX1070" s="29"/>
      <c r="FY1070" s="29"/>
      <c r="FZ1070" s="29"/>
      <c r="GA1070" s="29"/>
      <c r="GB1070" s="29"/>
      <c r="GC1070" s="29"/>
    </row>
    <row r="1071" spans="1:185" s="30" customFormat="1" ht="15.75" hidden="1" customHeight="1" x14ac:dyDescent="0.2">
      <c r="A1071" s="25" t="s">
        <v>1723</v>
      </c>
      <c r="B1071" s="41" t="s">
        <v>3334</v>
      </c>
      <c r="C1071" s="26" t="s">
        <v>105</v>
      </c>
      <c r="D1071" s="24" t="s">
        <v>1991</v>
      </c>
      <c r="E1071" s="24" t="s">
        <v>3002</v>
      </c>
      <c r="F1071" s="31">
        <v>37301</v>
      </c>
      <c r="G1071" s="24" t="s">
        <v>1571</v>
      </c>
      <c r="H1071" s="24" t="s">
        <v>122</v>
      </c>
      <c r="I1071" s="25">
        <v>4</v>
      </c>
      <c r="J1071" s="24" t="s">
        <v>1572</v>
      </c>
      <c r="K1071" s="24" t="s">
        <v>1573</v>
      </c>
      <c r="L1071" s="27">
        <v>999849558</v>
      </c>
      <c r="M1071" s="28" t="s">
        <v>112</v>
      </c>
      <c r="N1071" s="28"/>
      <c r="O1071" s="27"/>
      <c r="P1071" s="27"/>
      <c r="Q1071" s="33">
        <f t="shared" si="75"/>
        <v>0</v>
      </c>
      <c r="R1071" s="34">
        <f t="shared" si="77"/>
        <v>66</v>
      </c>
      <c r="S1071" s="23"/>
      <c r="T1071" s="27"/>
      <c r="U1071" s="29"/>
      <c r="V1071" s="29"/>
      <c r="W1071" s="27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  <c r="BT1071" s="29"/>
      <c r="BU1071" s="29"/>
      <c r="BV1071" s="29"/>
      <c r="BW1071" s="29"/>
      <c r="BX1071" s="29"/>
      <c r="BY1071" s="29"/>
      <c r="BZ1071" s="29"/>
      <c r="CA1071" s="29"/>
      <c r="CB1071" s="29"/>
      <c r="CC1071" s="29"/>
      <c r="CD1071" s="29"/>
      <c r="CE1071" s="29"/>
      <c r="CF1071" s="29"/>
      <c r="CG1071" s="29"/>
      <c r="CH1071" s="29"/>
      <c r="CI1071" s="29"/>
      <c r="CJ1071" s="29"/>
      <c r="CK1071" s="29"/>
      <c r="CL1071" s="29"/>
      <c r="CM1071" s="29"/>
      <c r="CN1071" s="29"/>
      <c r="CO1071" s="29"/>
      <c r="CP1071" s="29"/>
      <c r="CQ1071" s="29"/>
      <c r="CR1071" s="29"/>
      <c r="CS1071" s="29"/>
      <c r="CT1071" s="29"/>
      <c r="CU1071" s="29"/>
      <c r="CV1071" s="29"/>
      <c r="CW1071" s="29"/>
      <c r="CX1071" s="29"/>
      <c r="CY1071" s="29"/>
      <c r="CZ1071" s="29"/>
      <c r="DA1071" s="29"/>
      <c r="DB1071" s="29"/>
      <c r="DC1071" s="29"/>
      <c r="DD1071" s="29"/>
      <c r="DE1071" s="29"/>
      <c r="DF1071" s="29"/>
      <c r="DG1071" s="29"/>
      <c r="DH1071" s="29"/>
      <c r="DI1071" s="29"/>
      <c r="DJ1071" s="29"/>
      <c r="DK1071" s="29"/>
      <c r="DL1071" s="29"/>
      <c r="DM1071" s="29"/>
      <c r="DN1071" s="29"/>
      <c r="DO1071" s="29"/>
      <c r="DP1071" s="29"/>
      <c r="DQ1071" s="29"/>
      <c r="DR1071" s="29"/>
      <c r="DS1071" s="29"/>
      <c r="DT1071" s="29"/>
      <c r="DU1071" s="29"/>
      <c r="DV1071" s="29"/>
      <c r="DW1071" s="29"/>
      <c r="DX1071" s="29"/>
      <c r="DY1071" s="29"/>
      <c r="DZ1071" s="29"/>
      <c r="EA1071" s="29"/>
      <c r="EB1071" s="29"/>
      <c r="EC1071" s="29"/>
      <c r="ED1071" s="29"/>
      <c r="EE1071" s="29"/>
      <c r="EF1071" s="29"/>
      <c r="EG1071" s="29"/>
      <c r="EH1071" s="29"/>
      <c r="EI1071" s="29"/>
      <c r="EJ1071" s="29"/>
      <c r="EK1071" s="29"/>
      <c r="EL1071" s="29"/>
      <c r="EM1071" s="29"/>
      <c r="EN1071" s="29"/>
      <c r="EO1071" s="29"/>
      <c r="EP1071" s="29"/>
      <c r="EQ1071" s="29"/>
      <c r="ER1071" s="29"/>
      <c r="ES1071" s="29"/>
      <c r="ET1071" s="29"/>
      <c r="EU1071" s="29"/>
      <c r="EV1071" s="29"/>
      <c r="EW1071" s="29"/>
      <c r="EX1071" s="29"/>
      <c r="EY1071" s="29"/>
      <c r="EZ1071" s="29"/>
      <c r="FA1071" s="29"/>
      <c r="FB1071" s="29"/>
      <c r="FC1071" s="29"/>
      <c r="FD1071" s="29"/>
      <c r="FE1071" s="29"/>
      <c r="FF1071" s="29"/>
      <c r="FG1071" s="29"/>
      <c r="FH1071" s="29"/>
      <c r="FI1071" s="29"/>
      <c r="FJ1071" s="29"/>
      <c r="FK1071" s="29"/>
      <c r="FL1071" s="29"/>
      <c r="FM1071" s="29"/>
      <c r="FN1071" s="29"/>
      <c r="FO1071" s="29"/>
      <c r="FP1071" s="29"/>
      <c r="FQ1071" s="29"/>
      <c r="FR1071" s="29"/>
      <c r="FS1071" s="29"/>
      <c r="FT1071" s="29"/>
      <c r="FU1071" s="29"/>
      <c r="FV1071" s="29"/>
      <c r="FW1071" s="29"/>
      <c r="FX1071" s="29"/>
      <c r="FY1071" s="29"/>
      <c r="FZ1071" s="29"/>
      <c r="GA1071" s="29"/>
      <c r="GB1071" s="29"/>
      <c r="GC1071" s="29"/>
    </row>
    <row r="1072" spans="1:185" s="30" customFormat="1" ht="15.75" hidden="1" customHeight="1" x14ac:dyDescent="0.2">
      <c r="A1072" s="25" t="s">
        <v>1723</v>
      </c>
      <c r="B1072" s="41" t="s">
        <v>3334</v>
      </c>
      <c r="C1072" s="26" t="s">
        <v>105</v>
      </c>
      <c r="D1072" s="24" t="s">
        <v>2001</v>
      </c>
      <c r="E1072" s="24" t="s">
        <v>3429</v>
      </c>
      <c r="F1072" s="31"/>
      <c r="G1072" s="24" t="s">
        <v>492</v>
      </c>
      <c r="H1072" s="24" t="s">
        <v>145</v>
      </c>
      <c r="I1072" s="25">
        <v>2</v>
      </c>
      <c r="J1072" s="24" t="s">
        <v>146</v>
      </c>
      <c r="K1072" s="24" t="s">
        <v>147</v>
      </c>
      <c r="L1072" s="27">
        <v>999856244</v>
      </c>
      <c r="M1072" s="28" t="s">
        <v>112</v>
      </c>
      <c r="N1072" s="28"/>
      <c r="O1072" s="27"/>
      <c r="P1072" s="27"/>
      <c r="Q1072" s="33">
        <f t="shared" si="75"/>
        <v>0</v>
      </c>
      <c r="R1072" s="34">
        <f t="shared" si="77"/>
        <v>66</v>
      </c>
      <c r="S1072" s="23"/>
      <c r="T1072" s="27"/>
      <c r="U1072" s="29"/>
      <c r="V1072" s="29"/>
      <c r="W1072" s="27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  <c r="BT1072" s="29"/>
      <c r="BU1072" s="29"/>
      <c r="BV1072" s="29"/>
      <c r="BW1072" s="29"/>
      <c r="BX1072" s="29"/>
      <c r="BY1072" s="29"/>
      <c r="BZ1072" s="29"/>
      <c r="CA1072" s="29"/>
      <c r="CB1072" s="29"/>
      <c r="CC1072" s="29"/>
      <c r="CD1072" s="29"/>
      <c r="CE1072" s="29"/>
      <c r="CF1072" s="29"/>
      <c r="CG1072" s="29"/>
      <c r="CH1072" s="29"/>
      <c r="CI1072" s="29"/>
      <c r="CJ1072" s="29"/>
      <c r="CK1072" s="29"/>
      <c r="CL1072" s="29"/>
      <c r="CM1072" s="29"/>
      <c r="CN1072" s="29"/>
      <c r="CO1072" s="29"/>
      <c r="CP1072" s="29"/>
      <c r="CQ1072" s="29"/>
      <c r="CR1072" s="29"/>
      <c r="CS1072" s="29"/>
      <c r="CT1072" s="29"/>
      <c r="CU1072" s="29"/>
      <c r="CV1072" s="29"/>
      <c r="CW1072" s="29"/>
      <c r="CX1072" s="29"/>
      <c r="CY1072" s="29"/>
      <c r="CZ1072" s="29"/>
      <c r="DA1072" s="29"/>
      <c r="DB1072" s="29"/>
      <c r="DC1072" s="29"/>
      <c r="DD1072" s="29"/>
      <c r="DE1072" s="29"/>
      <c r="DF1072" s="29"/>
      <c r="DG1072" s="29"/>
      <c r="DH1072" s="29"/>
      <c r="DI1072" s="29"/>
      <c r="DJ1072" s="29"/>
      <c r="DK1072" s="29"/>
      <c r="DL1072" s="29"/>
      <c r="DM1072" s="29"/>
      <c r="DN1072" s="29"/>
      <c r="DO1072" s="29"/>
      <c r="DP1072" s="29"/>
      <c r="DQ1072" s="29"/>
      <c r="DR1072" s="29"/>
      <c r="DS1072" s="29"/>
      <c r="DT1072" s="29"/>
      <c r="DU1072" s="29"/>
      <c r="DV1072" s="29"/>
      <c r="DW1072" s="29"/>
      <c r="DX1072" s="29"/>
      <c r="DY1072" s="29"/>
      <c r="DZ1072" s="29"/>
      <c r="EA1072" s="29"/>
      <c r="EB1072" s="29"/>
      <c r="EC1072" s="29"/>
      <c r="ED1072" s="29"/>
      <c r="EE1072" s="29"/>
      <c r="EF1072" s="29"/>
      <c r="EG1072" s="29"/>
      <c r="EH1072" s="29"/>
      <c r="EI1072" s="29"/>
      <c r="EJ1072" s="29"/>
      <c r="EK1072" s="29"/>
      <c r="EL1072" s="29"/>
      <c r="EM1072" s="29"/>
      <c r="EN1072" s="29"/>
      <c r="EO1072" s="29"/>
      <c r="EP1072" s="29"/>
      <c r="EQ1072" s="29"/>
      <c r="ER1072" s="29"/>
      <c r="ES1072" s="29"/>
      <c r="ET1072" s="29"/>
      <c r="EU1072" s="29"/>
      <c r="EV1072" s="29"/>
      <c r="EW1072" s="29"/>
      <c r="EX1072" s="29"/>
      <c r="EY1072" s="29"/>
      <c r="EZ1072" s="29"/>
      <c r="FA1072" s="29"/>
      <c r="FB1072" s="29"/>
      <c r="FC1072" s="29"/>
      <c r="FD1072" s="29"/>
      <c r="FE1072" s="29"/>
      <c r="FF1072" s="29"/>
      <c r="FG1072" s="29"/>
      <c r="FH1072" s="29"/>
      <c r="FI1072" s="29"/>
      <c r="FJ1072" s="29"/>
      <c r="FK1072" s="29"/>
      <c r="FL1072" s="29"/>
      <c r="FM1072" s="29"/>
      <c r="FN1072" s="29"/>
      <c r="FO1072" s="29"/>
      <c r="FP1072" s="29"/>
      <c r="FQ1072" s="29"/>
      <c r="FR1072" s="29"/>
      <c r="FS1072" s="29"/>
      <c r="FT1072" s="29"/>
      <c r="FU1072" s="29"/>
      <c r="FV1072" s="29"/>
      <c r="FW1072" s="29"/>
      <c r="FX1072" s="29"/>
      <c r="FY1072" s="29"/>
      <c r="FZ1072" s="29"/>
      <c r="GA1072" s="29"/>
      <c r="GB1072" s="29"/>
      <c r="GC1072" s="29"/>
    </row>
    <row r="1073" spans="1:185" s="30" customFormat="1" ht="15.75" hidden="1" customHeight="1" x14ac:dyDescent="0.2">
      <c r="A1073" s="25" t="s">
        <v>1723</v>
      </c>
      <c r="B1073" s="41" t="s">
        <v>3334</v>
      </c>
      <c r="C1073" s="26" t="s">
        <v>105</v>
      </c>
      <c r="D1073" s="24" t="s">
        <v>1912</v>
      </c>
      <c r="E1073" s="24" t="s">
        <v>3430</v>
      </c>
      <c r="F1073" s="31">
        <v>37232</v>
      </c>
      <c r="G1073" s="24" t="s">
        <v>2031</v>
      </c>
      <c r="H1073" s="24" t="s">
        <v>122</v>
      </c>
      <c r="I1073" s="25">
        <v>4</v>
      </c>
      <c r="J1073" s="24" t="s">
        <v>1229</v>
      </c>
      <c r="K1073" s="24" t="s">
        <v>3431</v>
      </c>
      <c r="L1073" s="27">
        <v>999847279</v>
      </c>
      <c r="M1073" s="28" t="s">
        <v>112</v>
      </c>
      <c r="N1073" s="28"/>
      <c r="O1073" s="27"/>
      <c r="P1073" s="27"/>
      <c r="Q1073" s="33">
        <f t="shared" si="75"/>
        <v>0</v>
      </c>
      <c r="R1073" s="34">
        <f t="shared" si="77"/>
        <v>66</v>
      </c>
      <c r="S1073" s="23"/>
      <c r="T1073" s="27"/>
      <c r="U1073" s="29"/>
      <c r="V1073" s="29"/>
      <c r="W1073" s="27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  <c r="BL1073" s="29"/>
      <c r="BM1073" s="29"/>
      <c r="BN1073" s="29"/>
      <c r="BO1073" s="29"/>
      <c r="BP1073" s="29"/>
      <c r="BQ1073" s="29"/>
      <c r="BR1073" s="29"/>
      <c r="BS1073" s="29"/>
      <c r="BT1073" s="29"/>
      <c r="BU1073" s="29"/>
      <c r="BV1073" s="29"/>
      <c r="BW1073" s="29"/>
      <c r="BX1073" s="29"/>
      <c r="BY1073" s="29"/>
      <c r="BZ1073" s="29"/>
      <c r="CA1073" s="29"/>
      <c r="CB1073" s="29"/>
      <c r="CC1073" s="29"/>
      <c r="CD1073" s="29"/>
      <c r="CE1073" s="29"/>
      <c r="CF1073" s="29"/>
      <c r="CG1073" s="29"/>
      <c r="CH1073" s="29"/>
      <c r="CI1073" s="29"/>
      <c r="CJ1073" s="29"/>
      <c r="CK1073" s="29"/>
      <c r="CL1073" s="29"/>
      <c r="CM1073" s="29"/>
      <c r="CN1073" s="29"/>
      <c r="CO1073" s="29"/>
      <c r="CP1073" s="29"/>
      <c r="CQ1073" s="29"/>
      <c r="CR1073" s="29"/>
      <c r="CS1073" s="29"/>
      <c r="CT1073" s="29"/>
      <c r="CU1073" s="29"/>
      <c r="CV1073" s="29"/>
      <c r="CW1073" s="29"/>
      <c r="CX1073" s="29"/>
      <c r="CY1073" s="29"/>
      <c r="CZ1073" s="29"/>
      <c r="DA1073" s="29"/>
      <c r="DB1073" s="29"/>
      <c r="DC1073" s="29"/>
      <c r="DD1073" s="29"/>
      <c r="DE1073" s="29"/>
      <c r="DF1073" s="29"/>
      <c r="DG1073" s="29"/>
      <c r="DH1073" s="29"/>
      <c r="DI1073" s="29"/>
      <c r="DJ1073" s="29"/>
      <c r="DK1073" s="29"/>
      <c r="DL1073" s="29"/>
      <c r="DM1073" s="29"/>
      <c r="DN1073" s="29"/>
      <c r="DO1073" s="29"/>
      <c r="DP1073" s="29"/>
      <c r="DQ1073" s="29"/>
      <c r="DR1073" s="29"/>
      <c r="DS1073" s="29"/>
      <c r="DT1073" s="29"/>
      <c r="DU1073" s="29"/>
      <c r="DV1073" s="29"/>
      <c r="DW1073" s="29"/>
      <c r="DX1073" s="29"/>
      <c r="DY1073" s="29"/>
      <c r="DZ1073" s="29"/>
      <c r="EA1073" s="29"/>
      <c r="EB1073" s="29"/>
      <c r="EC1073" s="29"/>
      <c r="ED1073" s="29"/>
      <c r="EE1073" s="29"/>
      <c r="EF1073" s="29"/>
      <c r="EG1073" s="29"/>
      <c r="EH1073" s="29"/>
      <c r="EI1073" s="29"/>
      <c r="EJ1073" s="29"/>
      <c r="EK1073" s="29"/>
      <c r="EL1073" s="29"/>
      <c r="EM1073" s="29"/>
      <c r="EN1073" s="29"/>
      <c r="EO1073" s="29"/>
      <c r="EP1073" s="29"/>
      <c r="EQ1073" s="29"/>
      <c r="ER1073" s="29"/>
      <c r="ES1073" s="29"/>
      <c r="ET1073" s="29"/>
      <c r="EU1073" s="29"/>
      <c r="EV1073" s="29"/>
      <c r="EW1073" s="29"/>
      <c r="EX1073" s="29"/>
      <c r="EY1073" s="29"/>
      <c r="EZ1073" s="29"/>
      <c r="FA1073" s="29"/>
      <c r="FB1073" s="29"/>
      <c r="FC1073" s="29"/>
      <c r="FD1073" s="29"/>
      <c r="FE1073" s="29"/>
      <c r="FF1073" s="29"/>
      <c r="FG1073" s="29"/>
      <c r="FH1073" s="29"/>
      <c r="FI1073" s="29"/>
      <c r="FJ1073" s="29"/>
      <c r="FK1073" s="29"/>
      <c r="FL1073" s="29"/>
      <c r="FM1073" s="29"/>
      <c r="FN1073" s="29"/>
      <c r="FO1073" s="29"/>
      <c r="FP1073" s="29"/>
      <c r="FQ1073" s="29"/>
      <c r="FR1073" s="29"/>
      <c r="FS1073" s="29"/>
      <c r="FT1073" s="29"/>
      <c r="FU1073" s="29"/>
      <c r="FV1073" s="29"/>
      <c r="FW1073" s="29"/>
      <c r="FX1073" s="29"/>
      <c r="FY1073" s="29"/>
      <c r="FZ1073" s="29"/>
      <c r="GA1073" s="29"/>
      <c r="GB1073" s="29"/>
      <c r="GC1073" s="29"/>
    </row>
    <row r="1074" spans="1:185" s="30" customFormat="1" ht="15.75" hidden="1" customHeight="1" x14ac:dyDescent="0.2">
      <c r="A1074" s="25" t="s">
        <v>1723</v>
      </c>
      <c r="B1074" s="41" t="s">
        <v>3334</v>
      </c>
      <c r="C1074" s="26" t="s">
        <v>105</v>
      </c>
      <c r="D1074" s="24" t="s">
        <v>3432</v>
      </c>
      <c r="E1074" s="24" t="s">
        <v>2151</v>
      </c>
      <c r="F1074" s="31"/>
      <c r="G1074" s="24" t="s">
        <v>3433</v>
      </c>
      <c r="H1074" s="24" t="s">
        <v>280</v>
      </c>
      <c r="I1074" s="25">
        <v>6</v>
      </c>
      <c r="J1074" s="24" t="s">
        <v>959</v>
      </c>
      <c r="K1074" s="24" t="s">
        <v>960</v>
      </c>
      <c r="L1074" s="27">
        <v>999898100</v>
      </c>
      <c r="M1074" s="28" t="s">
        <v>112</v>
      </c>
      <c r="N1074" s="28"/>
      <c r="O1074" s="27"/>
      <c r="P1074" s="27"/>
      <c r="Q1074" s="33">
        <f t="shared" si="75"/>
        <v>0</v>
      </c>
      <c r="R1074" s="34">
        <f t="shared" si="77"/>
        <v>66</v>
      </c>
      <c r="S1074" s="23"/>
      <c r="T1074" s="27"/>
      <c r="U1074" s="29"/>
      <c r="V1074" s="29"/>
      <c r="W1074" s="27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  <c r="BM1074" s="29"/>
      <c r="BN1074" s="29"/>
      <c r="BO1074" s="29"/>
      <c r="BP1074" s="29"/>
      <c r="BQ1074" s="29"/>
      <c r="BR1074" s="29"/>
      <c r="BS1074" s="29"/>
      <c r="BT1074" s="29"/>
      <c r="BU1074" s="29"/>
      <c r="BV1074" s="29"/>
      <c r="BW1074" s="29"/>
      <c r="BX1074" s="29"/>
      <c r="BY1074" s="29"/>
      <c r="BZ1074" s="29"/>
      <c r="CA1074" s="29"/>
      <c r="CB1074" s="29"/>
      <c r="CC1074" s="29"/>
      <c r="CD1074" s="29"/>
      <c r="CE1074" s="29"/>
      <c r="CF1074" s="29"/>
      <c r="CG1074" s="29"/>
      <c r="CH1074" s="29"/>
      <c r="CI1074" s="29"/>
      <c r="CJ1074" s="29"/>
      <c r="CK1074" s="29"/>
      <c r="CL1074" s="29"/>
      <c r="CM1074" s="29"/>
      <c r="CN1074" s="29"/>
      <c r="CO1074" s="29"/>
      <c r="CP1074" s="29"/>
      <c r="CQ1074" s="29"/>
      <c r="CR1074" s="29"/>
      <c r="CS1074" s="29"/>
      <c r="CT1074" s="29"/>
      <c r="CU1074" s="29"/>
      <c r="CV1074" s="29"/>
      <c r="CW1074" s="29"/>
      <c r="CX1074" s="29"/>
      <c r="CY1074" s="29"/>
      <c r="CZ1074" s="29"/>
      <c r="DA1074" s="29"/>
      <c r="DB1074" s="29"/>
      <c r="DC1074" s="29"/>
      <c r="DD1074" s="29"/>
      <c r="DE1074" s="29"/>
      <c r="DF1074" s="29"/>
      <c r="DG1074" s="29"/>
      <c r="DH1074" s="29"/>
      <c r="DI1074" s="29"/>
      <c r="DJ1074" s="29"/>
      <c r="DK1074" s="29"/>
      <c r="DL1074" s="29"/>
      <c r="DM1074" s="29"/>
      <c r="DN1074" s="29"/>
      <c r="DO1074" s="29"/>
      <c r="DP1074" s="29"/>
      <c r="DQ1074" s="29"/>
      <c r="DR1074" s="29"/>
      <c r="DS1074" s="29"/>
      <c r="DT1074" s="29"/>
      <c r="DU1074" s="29"/>
      <c r="DV1074" s="29"/>
      <c r="DW1074" s="29"/>
      <c r="DX1074" s="29"/>
      <c r="DY1074" s="29"/>
      <c r="DZ1074" s="29"/>
      <c r="EA1074" s="29"/>
      <c r="EB1074" s="29"/>
      <c r="EC1074" s="29"/>
      <c r="ED1074" s="29"/>
      <c r="EE1074" s="29"/>
      <c r="EF1074" s="29"/>
      <c r="EG1074" s="29"/>
      <c r="EH1074" s="29"/>
      <c r="EI1074" s="29"/>
      <c r="EJ1074" s="29"/>
      <c r="EK1074" s="29"/>
      <c r="EL1074" s="29"/>
      <c r="EM1074" s="29"/>
      <c r="EN1074" s="29"/>
      <c r="EO1074" s="29"/>
      <c r="EP1074" s="29"/>
      <c r="EQ1074" s="29"/>
      <c r="ER1074" s="29"/>
      <c r="ES1074" s="29"/>
      <c r="ET1074" s="29"/>
      <c r="EU1074" s="29"/>
      <c r="EV1074" s="29"/>
      <c r="EW1074" s="29"/>
      <c r="EX1074" s="29"/>
      <c r="EY1074" s="29"/>
      <c r="EZ1074" s="29"/>
      <c r="FA1074" s="29"/>
      <c r="FB1074" s="29"/>
      <c r="FC1074" s="29"/>
      <c r="FD1074" s="29"/>
      <c r="FE1074" s="29"/>
      <c r="FF1074" s="29"/>
      <c r="FG1074" s="29"/>
      <c r="FH1074" s="29"/>
      <c r="FI1074" s="29"/>
      <c r="FJ1074" s="29"/>
      <c r="FK1074" s="29"/>
      <c r="FL1074" s="29"/>
      <c r="FM1074" s="29"/>
      <c r="FN1074" s="29"/>
      <c r="FO1074" s="29"/>
      <c r="FP1074" s="29"/>
      <c r="FQ1074" s="29"/>
      <c r="FR1074" s="29"/>
      <c r="FS1074" s="29"/>
      <c r="FT1074" s="29"/>
      <c r="FU1074" s="29"/>
      <c r="FV1074" s="29"/>
      <c r="FW1074" s="29"/>
      <c r="FX1074" s="29"/>
      <c r="FY1074" s="29"/>
      <c r="FZ1074" s="29"/>
      <c r="GA1074" s="29"/>
      <c r="GB1074" s="29"/>
      <c r="GC1074" s="29"/>
    </row>
    <row r="1075" spans="1:185" s="30" customFormat="1" ht="15.75" hidden="1" customHeight="1" x14ac:dyDescent="0.2">
      <c r="A1075" s="25" t="s">
        <v>1723</v>
      </c>
      <c r="B1075" s="41" t="s">
        <v>3334</v>
      </c>
      <c r="C1075" s="26" t="s">
        <v>105</v>
      </c>
      <c r="D1075" s="24" t="s">
        <v>1901</v>
      </c>
      <c r="E1075" s="24" t="s">
        <v>1291</v>
      </c>
      <c r="F1075" s="31"/>
      <c r="G1075" s="24" t="s">
        <v>3434</v>
      </c>
      <c r="H1075" s="24" t="s">
        <v>116</v>
      </c>
      <c r="I1075" s="25">
        <v>2</v>
      </c>
      <c r="J1075" s="24" t="s">
        <v>395</v>
      </c>
      <c r="K1075" s="24"/>
      <c r="L1075" s="27">
        <v>999702922</v>
      </c>
      <c r="M1075" s="28" t="s">
        <v>112</v>
      </c>
      <c r="N1075" s="28"/>
      <c r="O1075" s="27"/>
      <c r="P1075" s="27"/>
      <c r="Q1075" s="33">
        <f t="shared" si="75"/>
        <v>0</v>
      </c>
      <c r="R1075" s="34">
        <f t="shared" si="77"/>
        <v>66</v>
      </c>
      <c r="S1075" s="23"/>
      <c r="T1075" s="27"/>
      <c r="U1075" s="29"/>
      <c r="V1075" s="29"/>
      <c r="W1075" s="27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  <c r="BM1075" s="29"/>
      <c r="BN1075" s="29"/>
      <c r="BO1075" s="29"/>
      <c r="BP1075" s="29"/>
      <c r="BQ1075" s="29"/>
      <c r="BR1075" s="29"/>
      <c r="BS1075" s="29"/>
      <c r="BT1075" s="29"/>
      <c r="BU1075" s="29"/>
      <c r="BV1075" s="29"/>
      <c r="BW1075" s="29"/>
      <c r="BX1075" s="29"/>
      <c r="BY1075" s="29"/>
      <c r="BZ1075" s="29"/>
      <c r="CA1075" s="29"/>
      <c r="CB1075" s="29"/>
      <c r="CC1075" s="29"/>
      <c r="CD1075" s="29"/>
      <c r="CE1075" s="29"/>
      <c r="CF1075" s="29"/>
      <c r="CG1075" s="29"/>
      <c r="CH1075" s="29"/>
      <c r="CI1075" s="29"/>
      <c r="CJ1075" s="29"/>
      <c r="CK1075" s="29"/>
      <c r="CL1075" s="29"/>
      <c r="CM1075" s="29"/>
      <c r="CN1075" s="29"/>
      <c r="CO1075" s="29"/>
      <c r="CP1075" s="29"/>
      <c r="CQ1075" s="29"/>
      <c r="CR1075" s="29"/>
      <c r="CS1075" s="29"/>
      <c r="CT1075" s="29"/>
      <c r="CU1075" s="29"/>
      <c r="CV1075" s="29"/>
      <c r="CW1075" s="29"/>
      <c r="CX1075" s="29"/>
      <c r="CY1075" s="29"/>
      <c r="CZ1075" s="29"/>
      <c r="DA1075" s="29"/>
      <c r="DB1075" s="29"/>
      <c r="DC1075" s="29"/>
      <c r="DD1075" s="29"/>
      <c r="DE1075" s="29"/>
      <c r="DF1075" s="29"/>
      <c r="DG1075" s="29"/>
      <c r="DH1075" s="29"/>
      <c r="DI1075" s="29"/>
      <c r="DJ1075" s="29"/>
      <c r="DK1075" s="29"/>
      <c r="DL1075" s="29"/>
      <c r="DM1075" s="29"/>
      <c r="DN1075" s="29"/>
      <c r="DO1075" s="29"/>
      <c r="DP1075" s="29"/>
      <c r="DQ1075" s="29"/>
      <c r="DR1075" s="29"/>
      <c r="DS1075" s="29"/>
      <c r="DT1075" s="29"/>
      <c r="DU1075" s="29"/>
      <c r="DV1075" s="29"/>
      <c r="DW1075" s="29"/>
      <c r="DX1075" s="29"/>
      <c r="DY1075" s="29"/>
      <c r="DZ1075" s="29"/>
      <c r="EA1075" s="29"/>
      <c r="EB1075" s="29"/>
      <c r="EC1075" s="29"/>
      <c r="ED1075" s="29"/>
      <c r="EE1075" s="29"/>
      <c r="EF1075" s="29"/>
      <c r="EG1075" s="29"/>
      <c r="EH1075" s="29"/>
      <c r="EI1075" s="29"/>
      <c r="EJ1075" s="29"/>
      <c r="EK1075" s="29"/>
      <c r="EL1075" s="29"/>
      <c r="EM1075" s="29"/>
      <c r="EN1075" s="29"/>
      <c r="EO1075" s="29"/>
      <c r="EP1075" s="29"/>
      <c r="EQ1075" s="29"/>
      <c r="ER1075" s="29"/>
      <c r="ES1075" s="29"/>
      <c r="ET1075" s="29"/>
      <c r="EU1075" s="29"/>
      <c r="EV1075" s="29"/>
      <c r="EW1075" s="29"/>
      <c r="EX1075" s="29"/>
      <c r="EY1075" s="29"/>
      <c r="EZ1075" s="29"/>
      <c r="FA1075" s="29"/>
      <c r="FB1075" s="29"/>
      <c r="FC1075" s="29"/>
      <c r="FD1075" s="29"/>
      <c r="FE1075" s="29"/>
      <c r="FF1075" s="29"/>
      <c r="FG1075" s="29"/>
      <c r="FH1075" s="29"/>
      <c r="FI1075" s="29"/>
      <c r="FJ1075" s="29"/>
      <c r="FK1075" s="29"/>
      <c r="FL1075" s="29"/>
      <c r="FM1075" s="29"/>
      <c r="FN1075" s="29"/>
      <c r="FO1075" s="29"/>
      <c r="FP1075" s="29"/>
      <c r="FQ1075" s="29"/>
      <c r="FR1075" s="29"/>
      <c r="FS1075" s="29"/>
      <c r="FT1075" s="29"/>
      <c r="FU1075" s="29"/>
      <c r="FV1075" s="29"/>
      <c r="FW1075" s="29"/>
      <c r="FX1075" s="29"/>
      <c r="FY1075" s="29"/>
      <c r="FZ1075" s="29"/>
      <c r="GA1075" s="29"/>
      <c r="GB1075" s="29"/>
      <c r="GC1075" s="29"/>
    </row>
    <row r="1076" spans="1:185" s="30" customFormat="1" ht="15.75" hidden="1" customHeight="1" x14ac:dyDescent="0.2">
      <c r="A1076" s="25" t="s">
        <v>1723</v>
      </c>
      <c r="B1076" s="41" t="s">
        <v>3334</v>
      </c>
      <c r="C1076" s="26" t="s">
        <v>105</v>
      </c>
      <c r="D1076" s="24" t="s">
        <v>3435</v>
      </c>
      <c r="E1076" s="24" t="s">
        <v>3436</v>
      </c>
      <c r="F1076" s="31"/>
      <c r="G1076" s="24" t="s">
        <v>3437</v>
      </c>
      <c r="H1076" s="24" t="s">
        <v>116</v>
      </c>
      <c r="I1076" s="25">
        <v>2</v>
      </c>
      <c r="J1076" s="24" t="s">
        <v>395</v>
      </c>
      <c r="K1076" s="24" t="s">
        <v>3438</v>
      </c>
      <c r="L1076" s="27">
        <v>999862488</v>
      </c>
      <c r="M1076" s="28" t="s">
        <v>112</v>
      </c>
      <c r="N1076" s="28"/>
      <c r="O1076" s="27"/>
      <c r="P1076" s="27"/>
      <c r="Q1076" s="33">
        <f t="shared" si="75"/>
        <v>0</v>
      </c>
      <c r="R1076" s="34">
        <f t="shared" si="77"/>
        <v>66</v>
      </c>
      <c r="S1076" s="23"/>
      <c r="T1076" s="27"/>
      <c r="U1076" s="29"/>
      <c r="V1076" s="29"/>
      <c r="W1076" s="27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  <c r="EB1076" s="29"/>
      <c r="EC1076" s="29"/>
      <c r="ED1076" s="29"/>
      <c r="EE1076" s="29"/>
      <c r="EF1076" s="29"/>
      <c r="EG1076" s="29"/>
      <c r="EH1076" s="29"/>
      <c r="EI1076" s="29"/>
      <c r="EJ1076" s="29"/>
      <c r="EK1076" s="29"/>
      <c r="EL1076" s="29"/>
      <c r="EM1076" s="29"/>
      <c r="EN1076" s="29"/>
      <c r="EO1076" s="29"/>
      <c r="EP1076" s="29"/>
      <c r="EQ1076" s="29"/>
      <c r="ER1076" s="29"/>
      <c r="ES1076" s="29"/>
      <c r="ET1076" s="29"/>
      <c r="EU1076" s="29"/>
      <c r="EV1076" s="29"/>
      <c r="EW1076" s="29"/>
      <c r="EX1076" s="29"/>
      <c r="EY1076" s="29"/>
      <c r="EZ1076" s="29"/>
      <c r="FA1076" s="29"/>
      <c r="FB1076" s="29"/>
      <c r="FC1076" s="29"/>
      <c r="FD1076" s="29"/>
      <c r="FE1076" s="29"/>
      <c r="FF1076" s="29"/>
      <c r="FG1076" s="29"/>
      <c r="FH1076" s="29"/>
      <c r="FI1076" s="29"/>
      <c r="FJ1076" s="29"/>
      <c r="FK1076" s="29"/>
      <c r="FL1076" s="29"/>
      <c r="FM1076" s="29"/>
      <c r="FN1076" s="29"/>
      <c r="FO1076" s="29"/>
      <c r="FP1076" s="29"/>
      <c r="FQ1076" s="29"/>
      <c r="FR1076" s="29"/>
      <c r="FS1076" s="29"/>
      <c r="FT1076" s="29"/>
      <c r="FU1076" s="29"/>
      <c r="FV1076" s="29"/>
      <c r="FW1076" s="29"/>
      <c r="FX1076" s="29"/>
      <c r="FY1076" s="29"/>
      <c r="FZ1076" s="29"/>
      <c r="GA1076" s="29"/>
      <c r="GB1076" s="29"/>
      <c r="GC1076" s="29"/>
    </row>
    <row r="1077" spans="1:185" s="30" customFormat="1" ht="15.75" hidden="1" customHeight="1" x14ac:dyDescent="0.2">
      <c r="A1077" s="25" t="s">
        <v>1723</v>
      </c>
      <c r="B1077" s="41" t="s">
        <v>3334</v>
      </c>
      <c r="C1077" s="26" t="s">
        <v>105</v>
      </c>
      <c r="D1077" s="24" t="s">
        <v>2475</v>
      </c>
      <c r="E1077" s="24" t="s">
        <v>3439</v>
      </c>
      <c r="F1077" s="31"/>
      <c r="G1077" s="24" t="s">
        <v>3383</v>
      </c>
      <c r="H1077" s="24" t="s">
        <v>116</v>
      </c>
      <c r="I1077" s="25">
        <v>2</v>
      </c>
      <c r="J1077" s="24" t="s">
        <v>1319</v>
      </c>
      <c r="K1077" s="24" t="s">
        <v>1320</v>
      </c>
      <c r="L1077" s="27">
        <v>999778921</v>
      </c>
      <c r="M1077" s="28" t="s">
        <v>112</v>
      </c>
      <c r="N1077" s="28"/>
      <c r="O1077" s="27"/>
      <c r="P1077" s="27"/>
      <c r="Q1077" s="33">
        <f t="shared" si="75"/>
        <v>0</v>
      </c>
      <c r="R1077" s="34">
        <f t="shared" si="77"/>
        <v>66</v>
      </c>
      <c r="S1077" s="23"/>
      <c r="T1077" s="27"/>
      <c r="U1077" s="29"/>
      <c r="V1077" s="29"/>
      <c r="W1077" s="27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  <c r="BM1077" s="29"/>
      <c r="BN1077" s="29"/>
      <c r="BO1077" s="29"/>
      <c r="BP1077" s="29"/>
      <c r="BQ1077" s="29"/>
      <c r="BR1077" s="29"/>
      <c r="BS1077" s="29"/>
      <c r="BT1077" s="29"/>
      <c r="BU1077" s="29"/>
      <c r="BV1077" s="29"/>
      <c r="BW1077" s="29"/>
      <c r="BX1077" s="29"/>
      <c r="BY1077" s="29"/>
      <c r="BZ1077" s="29"/>
      <c r="CA1077" s="29"/>
      <c r="CB1077" s="29"/>
      <c r="CC1077" s="29"/>
      <c r="CD1077" s="29"/>
      <c r="CE1077" s="29"/>
      <c r="CF1077" s="29"/>
      <c r="CG1077" s="29"/>
      <c r="CH1077" s="29"/>
      <c r="CI1077" s="29"/>
      <c r="CJ1077" s="29"/>
      <c r="CK1077" s="29"/>
      <c r="CL1077" s="29"/>
      <c r="CM1077" s="29"/>
      <c r="CN1077" s="29"/>
      <c r="CO1077" s="29"/>
      <c r="CP1077" s="29"/>
      <c r="CQ1077" s="29"/>
      <c r="CR1077" s="29"/>
      <c r="CS1077" s="29"/>
      <c r="CT1077" s="29"/>
      <c r="CU1077" s="29"/>
      <c r="CV1077" s="29"/>
      <c r="CW1077" s="29"/>
      <c r="CX1077" s="29"/>
      <c r="CY1077" s="29"/>
      <c r="CZ1077" s="29"/>
      <c r="DA1077" s="29"/>
      <c r="DB1077" s="29"/>
      <c r="DC1077" s="29"/>
      <c r="DD1077" s="29"/>
      <c r="DE1077" s="29"/>
      <c r="DF1077" s="29"/>
      <c r="DG1077" s="29"/>
      <c r="DH1077" s="29"/>
      <c r="DI1077" s="29"/>
      <c r="DJ1077" s="29"/>
      <c r="DK1077" s="29"/>
      <c r="DL1077" s="29"/>
      <c r="DM1077" s="29"/>
      <c r="DN1077" s="29"/>
      <c r="DO1077" s="29"/>
      <c r="DP1077" s="29"/>
      <c r="DQ1077" s="29"/>
      <c r="DR1077" s="29"/>
      <c r="DS1077" s="29"/>
      <c r="DT1077" s="29"/>
      <c r="DU1077" s="29"/>
      <c r="DV1077" s="29"/>
      <c r="DW1077" s="29"/>
      <c r="DX1077" s="29"/>
      <c r="DY1077" s="29"/>
      <c r="DZ1077" s="29"/>
      <c r="EA1077" s="29"/>
      <c r="EB1077" s="29"/>
      <c r="EC1077" s="29"/>
      <c r="ED1077" s="29"/>
      <c r="EE1077" s="29"/>
      <c r="EF1077" s="29"/>
      <c r="EG1077" s="29"/>
      <c r="EH1077" s="29"/>
      <c r="EI1077" s="29"/>
      <c r="EJ1077" s="29"/>
      <c r="EK1077" s="29"/>
      <c r="EL1077" s="29"/>
      <c r="EM1077" s="29"/>
      <c r="EN1077" s="29"/>
      <c r="EO1077" s="29"/>
      <c r="EP1077" s="29"/>
      <c r="EQ1077" s="29"/>
      <c r="ER1077" s="29"/>
      <c r="ES1077" s="29"/>
      <c r="ET1077" s="29"/>
      <c r="EU1077" s="29"/>
      <c r="EV1077" s="29"/>
      <c r="EW1077" s="29"/>
      <c r="EX1077" s="29"/>
      <c r="EY1077" s="29"/>
      <c r="EZ1077" s="29"/>
      <c r="FA1077" s="29"/>
      <c r="FB1077" s="29"/>
      <c r="FC1077" s="29"/>
      <c r="FD1077" s="29"/>
      <c r="FE1077" s="29"/>
      <c r="FF1077" s="29"/>
      <c r="FG1077" s="29"/>
      <c r="FH1077" s="29"/>
      <c r="FI1077" s="29"/>
      <c r="FJ1077" s="29"/>
      <c r="FK1077" s="29"/>
      <c r="FL1077" s="29"/>
      <c r="FM1077" s="29"/>
      <c r="FN1077" s="29"/>
      <c r="FO1077" s="29"/>
      <c r="FP1077" s="29"/>
      <c r="FQ1077" s="29"/>
      <c r="FR1077" s="29"/>
      <c r="FS1077" s="29"/>
      <c r="FT1077" s="29"/>
      <c r="FU1077" s="29"/>
      <c r="FV1077" s="29"/>
      <c r="FW1077" s="29"/>
      <c r="FX1077" s="29"/>
      <c r="FY1077" s="29"/>
      <c r="FZ1077" s="29"/>
      <c r="GA1077" s="29"/>
      <c r="GB1077" s="29"/>
      <c r="GC1077" s="29"/>
    </row>
    <row r="1078" spans="1:185" s="30" customFormat="1" ht="15.75" hidden="1" customHeight="1" x14ac:dyDescent="0.2">
      <c r="A1078" s="25" t="s">
        <v>1723</v>
      </c>
      <c r="B1078" s="41" t="s">
        <v>3334</v>
      </c>
      <c r="C1078" s="26" t="s">
        <v>105</v>
      </c>
      <c r="D1078" s="24" t="s">
        <v>1764</v>
      </c>
      <c r="E1078" s="24" t="s">
        <v>3440</v>
      </c>
      <c r="F1078" s="31"/>
      <c r="G1078" s="24" t="s">
        <v>2993</v>
      </c>
      <c r="H1078" s="24" t="s">
        <v>322</v>
      </c>
      <c r="I1078" s="25">
        <v>5</v>
      </c>
      <c r="J1078" s="24" t="s">
        <v>796</v>
      </c>
      <c r="K1078" s="24"/>
      <c r="L1078" s="27">
        <v>999888931</v>
      </c>
      <c r="M1078" s="28" t="s">
        <v>112</v>
      </c>
      <c r="N1078" s="28"/>
      <c r="O1078" s="27"/>
      <c r="P1078" s="27"/>
      <c r="Q1078" s="33">
        <f t="shared" si="75"/>
        <v>0</v>
      </c>
      <c r="R1078" s="34">
        <f t="shared" si="77"/>
        <v>66</v>
      </c>
      <c r="S1078" s="23"/>
      <c r="T1078" s="27"/>
      <c r="U1078" s="29"/>
      <c r="V1078" s="29"/>
      <c r="W1078" s="27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  <c r="BM1078" s="29"/>
      <c r="BN1078" s="29"/>
      <c r="BO1078" s="29"/>
      <c r="BP1078" s="29"/>
      <c r="BQ1078" s="29"/>
      <c r="BR1078" s="29"/>
      <c r="BS1078" s="29"/>
      <c r="BT1078" s="29"/>
      <c r="BU1078" s="29"/>
      <c r="BV1078" s="29"/>
      <c r="BW1078" s="29"/>
      <c r="BX1078" s="29"/>
      <c r="BY1078" s="29"/>
      <c r="BZ1078" s="29"/>
      <c r="CA1078" s="29"/>
      <c r="CB1078" s="29"/>
      <c r="CC1078" s="29"/>
      <c r="CD1078" s="29"/>
      <c r="CE1078" s="29"/>
      <c r="CF1078" s="29"/>
      <c r="CG1078" s="29"/>
      <c r="CH1078" s="29"/>
      <c r="CI1078" s="29"/>
      <c r="CJ1078" s="29"/>
      <c r="CK1078" s="29"/>
      <c r="CL1078" s="29"/>
      <c r="CM1078" s="29"/>
      <c r="CN1078" s="29"/>
      <c r="CO1078" s="29"/>
      <c r="CP1078" s="29"/>
      <c r="CQ1078" s="29"/>
      <c r="CR1078" s="29"/>
      <c r="CS1078" s="29"/>
      <c r="CT1078" s="29"/>
      <c r="CU1078" s="29"/>
      <c r="CV1078" s="29"/>
      <c r="CW1078" s="29"/>
      <c r="CX1078" s="29"/>
      <c r="CY1078" s="29"/>
      <c r="CZ1078" s="29"/>
      <c r="DA1078" s="29"/>
      <c r="DB1078" s="29"/>
      <c r="DC1078" s="29"/>
      <c r="DD1078" s="29"/>
      <c r="DE1078" s="29"/>
      <c r="DF1078" s="29"/>
      <c r="DG1078" s="29"/>
      <c r="DH1078" s="29"/>
      <c r="DI1078" s="29"/>
      <c r="DJ1078" s="29"/>
      <c r="DK1078" s="29"/>
      <c r="DL1078" s="29"/>
      <c r="DM1078" s="29"/>
      <c r="DN1078" s="29"/>
      <c r="DO1078" s="29"/>
      <c r="DP1078" s="29"/>
      <c r="DQ1078" s="29"/>
      <c r="DR1078" s="29"/>
      <c r="DS1078" s="29"/>
      <c r="DT1078" s="29"/>
      <c r="DU1078" s="29"/>
      <c r="DV1078" s="29"/>
      <c r="DW1078" s="29"/>
      <c r="DX1078" s="29"/>
      <c r="DY1078" s="29"/>
      <c r="DZ1078" s="29"/>
      <c r="EA1078" s="29"/>
      <c r="EB1078" s="29"/>
      <c r="EC1078" s="29"/>
      <c r="ED1078" s="29"/>
      <c r="EE1078" s="29"/>
      <c r="EF1078" s="29"/>
      <c r="EG1078" s="29"/>
      <c r="EH1078" s="29"/>
      <c r="EI1078" s="29"/>
      <c r="EJ1078" s="29"/>
      <c r="EK1078" s="29"/>
      <c r="EL1078" s="29"/>
      <c r="EM1078" s="29"/>
      <c r="EN1078" s="29"/>
      <c r="EO1078" s="29"/>
      <c r="EP1078" s="29"/>
      <c r="EQ1078" s="29"/>
      <c r="ER1078" s="29"/>
      <c r="ES1078" s="29"/>
      <c r="ET1078" s="29"/>
      <c r="EU1078" s="29"/>
      <c r="EV1078" s="29"/>
      <c r="EW1078" s="29"/>
      <c r="EX1078" s="29"/>
      <c r="EY1078" s="29"/>
      <c r="EZ1078" s="29"/>
      <c r="FA1078" s="29"/>
      <c r="FB1078" s="29"/>
      <c r="FC1078" s="29"/>
      <c r="FD1078" s="29"/>
      <c r="FE1078" s="29"/>
      <c r="FF1078" s="29"/>
      <c r="FG1078" s="29"/>
      <c r="FH1078" s="29"/>
      <c r="FI1078" s="29"/>
      <c r="FJ1078" s="29"/>
      <c r="FK1078" s="29"/>
      <c r="FL1078" s="29"/>
      <c r="FM1078" s="29"/>
      <c r="FN1078" s="29"/>
      <c r="FO1078" s="29"/>
      <c r="FP1078" s="29"/>
      <c r="FQ1078" s="29"/>
      <c r="FR1078" s="29"/>
      <c r="FS1078" s="29"/>
      <c r="FT1078" s="29"/>
      <c r="FU1078" s="29"/>
      <c r="FV1078" s="29"/>
      <c r="FW1078" s="29"/>
      <c r="FX1078" s="29"/>
      <c r="FY1078" s="29"/>
      <c r="FZ1078" s="29"/>
      <c r="GA1078" s="29"/>
      <c r="GB1078" s="29"/>
      <c r="GC1078" s="29"/>
    </row>
    <row r="1079" spans="1:185" s="30" customFormat="1" ht="15.75" hidden="1" customHeight="1" x14ac:dyDescent="0.2">
      <c r="A1079" s="25" t="s">
        <v>1723</v>
      </c>
      <c r="B1079" s="41" t="s">
        <v>3334</v>
      </c>
      <c r="C1079" s="26" t="s">
        <v>105</v>
      </c>
      <c r="D1079" s="24" t="s">
        <v>2961</v>
      </c>
      <c r="E1079" s="24" t="s">
        <v>3441</v>
      </c>
      <c r="F1079" s="31"/>
      <c r="G1079" s="24" t="s">
        <v>3442</v>
      </c>
      <c r="H1079" s="24" t="s">
        <v>258</v>
      </c>
      <c r="I1079" s="25">
        <v>5</v>
      </c>
      <c r="J1079" s="24" t="s">
        <v>1610</v>
      </c>
      <c r="K1079" s="24" t="s">
        <v>3443</v>
      </c>
      <c r="L1079" s="27">
        <v>999893911</v>
      </c>
      <c r="M1079" s="28" t="s">
        <v>112</v>
      </c>
      <c r="N1079" s="28"/>
      <c r="O1079" s="27"/>
      <c r="P1079" s="27"/>
      <c r="Q1079" s="33">
        <f t="shared" si="75"/>
        <v>0</v>
      </c>
      <c r="R1079" s="34">
        <f t="shared" si="77"/>
        <v>66</v>
      </c>
      <c r="S1079" s="23"/>
      <c r="T1079" s="27"/>
      <c r="U1079" s="29"/>
      <c r="V1079" s="29"/>
      <c r="W1079" s="27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  <c r="BM1079" s="29"/>
      <c r="BN1079" s="29"/>
      <c r="BO1079" s="29"/>
      <c r="BP1079" s="29"/>
      <c r="BQ1079" s="29"/>
      <c r="BR1079" s="29"/>
      <c r="BS1079" s="29"/>
      <c r="BT1079" s="29"/>
      <c r="BU1079" s="29"/>
      <c r="BV1079" s="29"/>
      <c r="BW1079" s="29"/>
      <c r="BX1079" s="29"/>
      <c r="BY1079" s="29"/>
      <c r="BZ1079" s="29"/>
      <c r="CA1079" s="29"/>
      <c r="CB1079" s="29"/>
      <c r="CC1079" s="29"/>
      <c r="CD1079" s="29"/>
      <c r="CE1079" s="29"/>
      <c r="CF1079" s="29"/>
      <c r="CG1079" s="29"/>
      <c r="CH1079" s="29"/>
      <c r="CI1079" s="29"/>
      <c r="CJ1079" s="29"/>
      <c r="CK1079" s="29"/>
      <c r="CL1079" s="29"/>
      <c r="CM1079" s="29"/>
      <c r="CN1079" s="29"/>
      <c r="CO1079" s="29"/>
      <c r="CP1079" s="29"/>
      <c r="CQ1079" s="29"/>
      <c r="CR1079" s="29"/>
      <c r="CS1079" s="29"/>
      <c r="CT1079" s="29"/>
      <c r="CU1079" s="29"/>
      <c r="CV1079" s="29"/>
      <c r="CW1079" s="29"/>
      <c r="CX1079" s="29"/>
      <c r="CY1079" s="29"/>
      <c r="CZ1079" s="29"/>
      <c r="DA1079" s="29"/>
      <c r="DB1079" s="29"/>
      <c r="DC1079" s="29"/>
      <c r="DD1079" s="29"/>
      <c r="DE1079" s="29"/>
      <c r="DF1079" s="29"/>
      <c r="DG1079" s="29"/>
      <c r="DH1079" s="29"/>
      <c r="DI1079" s="29"/>
      <c r="DJ1079" s="29"/>
      <c r="DK1079" s="29"/>
      <c r="DL1079" s="29"/>
      <c r="DM1079" s="29"/>
      <c r="DN1079" s="29"/>
      <c r="DO1079" s="29"/>
      <c r="DP1079" s="29"/>
      <c r="DQ1079" s="29"/>
      <c r="DR1079" s="29"/>
      <c r="DS1079" s="29"/>
      <c r="DT1079" s="29"/>
      <c r="DU1079" s="29"/>
      <c r="DV1079" s="29"/>
      <c r="DW1079" s="29"/>
      <c r="DX1079" s="29"/>
      <c r="DY1079" s="29"/>
      <c r="DZ1079" s="29"/>
      <c r="EA1079" s="29"/>
      <c r="EB1079" s="29"/>
      <c r="EC1079" s="29"/>
      <c r="ED1079" s="29"/>
      <c r="EE1079" s="29"/>
      <c r="EF1079" s="29"/>
      <c r="EG1079" s="29"/>
      <c r="EH1079" s="29"/>
      <c r="EI1079" s="29"/>
      <c r="EJ1079" s="29"/>
      <c r="EK1079" s="29"/>
      <c r="EL1079" s="29"/>
      <c r="EM1079" s="29"/>
      <c r="EN1079" s="29"/>
      <c r="EO1079" s="29"/>
      <c r="EP1079" s="29"/>
      <c r="EQ1079" s="29"/>
      <c r="ER1079" s="29"/>
      <c r="ES1079" s="29"/>
      <c r="ET1079" s="29"/>
      <c r="EU1079" s="29"/>
      <c r="EV1079" s="29"/>
      <c r="EW1079" s="29"/>
      <c r="EX1079" s="29"/>
      <c r="EY1079" s="29"/>
      <c r="EZ1079" s="29"/>
      <c r="FA1079" s="29"/>
      <c r="FB1079" s="29"/>
      <c r="FC1079" s="29"/>
      <c r="FD1079" s="29"/>
      <c r="FE1079" s="29"/>
      <c r="FF1079" s="29"/>
      <c r="FG1079" s="29"/>
      <c r="FH1079" s="29"/>
      <c r="FI1079" s="29"/>
      <c r="FJ1079" s="29"/>
      <c r="FK1079" s="29"/>
      <c r="FL1079" s="29"/>
      <c r="FM1079" s="29"/>
      <c r="FN1079" s="29"/>
      <c r="FO1079" s="29"/>
      <c r="FP1079" s="29"/>
      <c r="FQ1079" s="29"/>
      <c r="FR1079" s="29"/>
      <c r="FS1079" s="29"/>
      <c r="FT1079" s="29"/>
      <c r="FU1079" s="29"/>
      <c r="FV1079" s="29"/>
      <c r="FW1079" s="29"/>
      <c r="FX1079" s="29"/>
      <c r="FY1079" s="29"/>
      <c r="FZ1079" s="29"/>
      <c r="GA1079" s="29"/>
      <c r="GB1079" s="29"/>
      <c r="GC1079" s="29"/>
    </row>
    <row r="1080" spans="1:185" s="30" customFormat="1" ht="15.75" hidden="1" customHeight="1" x14ac:dyDescent="0.2">
      <c r="A1080" s="25" t="s">
        <v>1723</v>
      </c>
      <c r="B1080" s="41" t="s">
        <v>3334</v>
      </c>
      <c r="C1080" s="26" t="s">
        <v>105</v>
      </c>
      <c r="D1080" s="24" t="s">
        <v>2668</v>
      </c>
      <c r="E1080" s="24" t="s">
        <v>3444</v>
      </c>
      <c r="F1080" s="31"/>
      <c r="G1080" s="24" t="s">
        <v>3445</v>
      </c>
      <c r="H1080" s="24" t="s">
        <v>382</v>
      </c>
      <c r="I1080" s="25">
        <v>3</v>
      </c>
      <c r="J1080" s="24" t="s">
        <v>1544</v>
      </c>
      <c r="K1080" s="24" t="s">
        <v>3446</v>
      </c>
      <c r="L1080" s="27">
        <v>999796811</v>
      </c>
      <c r="M1080" s="28" t="s">
        <v>112</v>
      </c>
      <c r="N1080" s="28"/>
      <c r="O1080" s="27"/>
      <c r="P1080" s="27"/>
      <c r="Q1080" s="33">
        <f t="shared" si="75"/>
        <v>0</v>
      </c>
      <c r="R1080" s="34">
        <f t="shared" si="77"/>
        <v>66</v>
      </c>
      <c r="S1080" s="23"/>
      <c r="T1080" s="27"/>
      <c r="U1080" s="29"/>
      <c r="V1080" s="29"/>
      <c r="W1080" s="27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/>
      <c r="BR1080" s="29"/>
      <c r="BS1080" s="29"/>
      <c r="BT1080" s="29"/>
      <c r="BU1080" s="29"/>
      <c r="BV1080" s="29"/>
      <c r="BW1080" s="29"/>
      <c r="BX1080" s="29"/>
      <c r="BY1080" s="29"/>
      <c r="BZ1080" s="29"/>
      <c r="CA1080" s="29"/>
      <c r="CB1080" s="29"/>
      <c r="CC1080" s="29"/>
      <c r="CD1080" s="29"/>
      <c r="CE1080" s="29"/>
      <c r="CF1080" s="29"/>
      <c r="CG1080" s="29"/>
      <c r="CH1080" s="29"/>
      <c r="CI1080" s="29"/>
      <c r="CJ1080" s="29"/>
      <c r="CK1080" s="29"/>
      <c r="CL1080" s="29"/>
      <c r="CM1080" s="29"/>
      <c r="CN1080" s="29"/>
      <c r="CO1080" s="29"/>
      <c r="CP1080" s="29"/>
      <c r="CQ1080" s="29"/>
      <c r="CR1080" s="29"/>
      <c r="CS1080" s="29"/>
      <c r="CT1080" s="29"/>
      <c r="CU1080" s="29"/>
      <c r="CV1080" s="29"/>
      <c r="CW1080" s="29"/>
      <c r="CX1080" s="29"/>
      <c r="CY1080" s="29"/>
      <c r="CZ1080" s="29"/>
      <c r="DA1080" s="29"/>
      <c r="DB1080" s="29"/>
      <c r="DC1080" s="29"/>
      <c r="DD1080" s="29"/>
      <c r="DE1080" s="29"/>
      <c r="DF1080" s="29"/>
      <c r="DG1080" s="29"/>
      <c r="DH1080" s="29"/>
      <c r="DI1080" s="29"/>
      <c r="DJ1080" s="29"/>
      <c r="DK1080" s="29"/>
      <c r="DL1080" s="29"/>
      <c r="DM1080" s="29"/>
      <c r="DN1080" s="29"/>
      <c r="DO1080" s="29"/>
      <c r="DP1080" s="29"/>
      <c r="DQ1080" s="29"/>
      <c r="DR1080" s="29"/>
      <c r="DS1080" s="29"/>
      <c r="DT1080" s="29"/>
      <c r="DU1080" s="29"/>
      <c r="DV1080" s="29"/>
      <c r="DW1080" s="29"/>
      <c r="DX1080" s="29"/>
      <c r="DY1080" s="29"/>
      <c r="DZ1080" s="29"/>
      <c r="EA1080" s="29"/>
      <c r="EB1080" s="29"/>
      <c r="EC1080" s="29"/>
      <c r="ED1080" s="29"/>
      <c r="EE1080" s="29"/>
      <c r="EF1080" s="29"/>
      <c r="EG1080" s="29"/>
      <c r="EH1080" s="29"/>
      <c r="EI1080" s="29"/>
      <c r="EJ1080" s="29"/>
      <c r="EK1080" s="29"/>
      <c r="EL1080" s="29"/>
      <c r="EM1080" s="29"/>
      <c r="EN1080" s="29"/>
      <c r="EO1080" s="29"/>
      <c r="EP1080" s="29"/>
      <c r="EQ1080" s="29"/>
      <c r="ER1080" s="29"/>
      <c r="ES1080" s="29"/>
      <c r="ET1080" s="29"/>
      <c r="EU1080" s="29"/>
      <c r="EV1080" s="29"/>
      <c r="EW1080" s="29"/>
      <c r="EX1080" s="29"/>
      <c r="EY1080" s="29"/>
      <c r="EZ1080" s="29"/>
      <c r="FA1080" s="29"/>
      <c r="FB1080" s="29"/>
      <c r="FC1080" s="29"/>
      <c r="FD1080" s="29"/>
      <c r="FE1080" s="29"/>
      <c r="FF1080" s="29"/>
      <c r="FG1080" s="29"/>
      <c r="FH1080" s="29"/>
      <c r="FI1080" s="29"/>
      <c r="FJ1080" s="29"/>
      <c r="FK1080" s="29"/>
      <c r="FL1080" s="29"/>
      <c r="FM1080" s="29"/>
      <c r="FN1080" s="29"/>
      <c r="FO1080" s="29"/>
      <c r="FP1080" s="29"/>
      <c r="FQ1080" s="29"/>
      <c r="FR1080" s="29"/>
      <c r="FS1080" s="29"/>
      <c r="FT1080" s="29"/>
      <c r="FU1080" s="29"/>
      <c r="FV1080" s="29"/>
      <c r="FW1080" s="29"/>
      <c r="FX1080" s="29"/>
      <c r="FY1080" s="29"/>
      <c r="FZ1080" s="29"/>
      <c r="GA1080" s="29"/>
      <c r="GB1080" s="29"/>
      <c r="GC1080" s="29"/>
    </row>
    <row r="1081" spans="1:185" s="30" customFormat="1" ht="15.75" hidden="1" customHeight="1" x14ac:dyDescent="0.2">
      <c r="A1081" s="25" t="s">
        <v>1723</v>
      </c>
      <c r="B1081" s="41" t="s">
        <v>3334</v>
      </c>
      <c r="C1081" s="26" t="s">
        <v>105</v>
      </c>
      <c r="D1081" s="24" t="s">
        <v>482</v>
      </c>
      <c r="E1081" s="24" t="s">
        <v>1034</v>
      </c>
      <c r="F1081" s="31"/>
      <c r="G1081" s="24" t="s">
        <v>586</v>
      </c>
      <c r="H1081" s="24" t="s">
        <v>116</v>
      </c>
      <c r="I1081" s="25">
        <v>2</v>
      </c>
      <c r="J1081" s="24" t="s">
        <v>449</v>
      </c>
      <c r="K1081" s="24" t="s">
        <v>3302</v>
      </c>
      <c r="L1081" s="27">
        <v>999869788</v>
      </c>
      <c r="M1081" s="28" t="s">
        <v>112</v>
      </c>
      <c r="N1081" s="28"/>
      <c r="O1081" s="27"/>
      <c r="P1081" s="27"/>
      <c r="Q1081" s="33">
        <f t="shared" si="75"/>
        <v>0</v>
      </c>
      <c r="R1081" s="34">
        <f t="shared" si="77"/>
        <v>66</v>
      </c>
      <c r="S1081" s="23"/>
      <c r="T1081" s="27"/>
      <c r="U1081" s="29"/>
      <c r="V1081" s="29"/>
      <c r="W1081" s="27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  <c r="BM1081" s="29"/>
      <c r="BN1081" s="29"/>
      <c r="BO1081" s="29"/>
      <c r="BP1081" s="29"/>
      <c r="BQ1081" s="29"/>
      <c r="BR1081" s="29"/>
      <c r="BS1081" s="29"/>
      <c r="BT1081" s="29"/>
      <c r="BU1081" s="29"/>
      <c r="BV1081" s="29"/>
      <c r="BW1081" s="29"/>
      <c r="BX1081" s="29"/>
      <c r="BY1081" s="29"/>
      <c r="BZ1081" s="29"/>
      <c r="CA1081" s="29"/>
      <c r="CB1081" s="29"/>
      <c r="CC1081" s="29"/>
      <c r="CD1081" s="29"/>
      <c r="CE1081" s="29"/>
      <c r="CF1081" s="29"/>
      <c r="CG1081" s="29"/>
      <c r="CH1081" s="29"/>
      <c r="CI1081" s="29"/>
      <c r="CJ1081" s="29"/>
      <c r="CK1081" s="29"/>
      <c r="CL1081" s="29"/>
      <c r="CM1081" s="29"/>
      <c r="CN1081" s="29"/>
      <c r="CO1081" s="29"/>
      <c r="CP1081" s="29"/>
      <c r="CQ1081" s="29"/>
      <c r="CR1081" s="29"/>
      <c r="CS1081" s="29"/>
      <c r="CT1081" s="29"/>
      <c r="CU1081" s="29"/>
      <c r="CV1081" s="29"/>
      <c r="CW1081" s="29"/>
      <c r="CX1081" s="29"/>
      <c r="CY1081" s="29"/>
      <c r="CZ1081" s="29"/>
      <c r="DA1081" s="29"/>
      <c r="DB1081" s="29"/>
      <c r="DC1081" s="29"/>
      <c r="DD1081" s="29"/>
      <c r="DE1081" s="29"/>
      <c r="DF1081" s="29"/>
      <c r="DG1081" s="29"/>
      <c r="DH1081" s="29"/>
      <c r="DI1081" s="29"/>
      <c r="DJ1081" s="29"/>
      <c r="DK1081" s="29"/>
      <c r="DL1081" s="29"/>
      <c r="DM1081" s="29"/>
      <c r="DN1081" s="29"/>
      <c r="DO1081" s="29"/>
      <c r="DP1081" s="29"/>
      <c r="DQ1081" s="29"/>
      <c r="DR1081" s="29"/>
      <c r="DS1081" s="29"/>
      <c r="DT1081" s="29"/>
      <c r="DU1081" s="29"/>
      <c r="DV1081" s="29"/>
      <c r="DW1081" s="29"/>
      <c r="DX1081" s="29"/>
      <c r="DY1081" s="29"/>
      <c r="DZ1081" s="29"/>
      <c r="EA1081" s="29"/>
      <c r="EB1081" s="29"/>
      <c r="EC1081" s="29"/>
      <c r="ED1081" s="29"/>
      <c r="EE1081" s="29"/>
      <c r="EF1081" s="29"/>
      <c r="EG1081" s="29"/>
      <c r="EH1081" s="29"/>
      <c r="EI1081" s="29"/>
      <c r="EJ1081" s="29"/>
      <c r="EK1081" s="29"/>
      <c r="EL1081" s="29"/>
      <c r="EM1081" s="29"/>
      <c r="EN1081" s="29"/>
      <c r="EO1081" s="29"/>
      <c r="EP1081" s="29"/>
      <c r="EQ1081" s="29"/>
      <c r="ER1081" s="29"/>
      <c r="ES1081" s="29"/>
      <c r="ET1081" s="29"/>
      <c r="EU1081" s="29"/>
      <c r="EV1081" s="29"/>
      <c r="EW1081" s="29"/>
      <c r="EX1081" s="29"/>
      <c r="EY1081" s="29"/>
      <c r="EZ1081" s="29"/>
      <c r="FA1081" s="29"/>
      <c r="FB1081" s="29"/>
      <c r="FC1081" s="29"/>
      <c r="FD1081" s="29"/>
      <c r="FE1081" s="29"/>
      <c r="FF1081" s="29"/>
      <c r="FG1081" s="29"/>
      <c r="FH1081" s="29"/>
      <c r="FI1081" s="29"/>
      <c r="FJ1081" s="29"/>
      <c r="FK1081" s="29"/>
      <c r="FL1081" s="29"/>
      <c r="FM1081" s="29"/>
      <c r="FN1081" s="29"/>
      <c r="FO1081" s="29"/>
      <c r="FP1081" s="29"/>
      <c r="FQ1081" s="29"/>
      <c r="FR1081" s="29"/>
      <c r="FS1081" s="29"/>
      <c r="FT1081" s="29"/>
      <c r="FU1081" s="29"/>
      <c r="FV1081" s="29"/>
      <c r="FW1081" s="29"/>
      <c r="FX1081" s="29"/>
      <c r="FY1081" s="29"/>
      <c r="FZ1081" s="29"/>
      <c r="GA1081" s="29"/>
      <c r="GB1081" s="29"/>
      <c r="GC1081" s="29"/>
    </row>
    <row r="1082" spans="1:185" s="30" customFormat="1" ht="15.75" hidden="1" customHeight="1" x14ac:dyDescent="0.2">
      <c r="A1082" s="25" t="s">
        <v>1723</v>
      </c>
      <c r="B1082" s="41" t="s">
        <v>3334</v>
      </c>
      <c r="C1082" s="26" t="s">
        <v>105</v>
      </c>
      <c r="D1082" s="24" t="s">
        <v>482</v>
      </c>
      <c r="E1082" s="24" t="s">
        <v>3449</v>
      </c>
      <c r="F1082" s="31">
        <v>37090</v>
      </c>
      <c r="G1082" s="24" t="s">
        <v>3450</v>
      </c>
      <c r="H1082" s="24" t="s">
        <v>316</v>
      </c>
      <c r="I1082" s="25">
        <v>7</v>
      </c>
      <c r="J1082" s="24" t="s">
        <v>3451</v>
      </c>
      <c r="K1082" s="24" t="s">
        <v>3452</v>
      </c>
      <c r="L1082" s="27">
        <v>999892623</v>
      </c>
      <c r="M1082" s="28" t="s">
        <v>112</v>
      </c>
      <c r="N1082" s="28"/>
      <c r="O1082" s="27"/>
      <c r="P1082" s="27"/>
      <c r="Q1082" s="33">
        <f t="shared" si="75"/>
        <v>0</v>
      </c>
      <c r="R1082" s="34">
        <f t="shared" si="77"/>
        <v>66</v>
      </c>
      <c r="S1082" s="23"/>
      <c r="T1082" s="27"/>
      <c r="U1082" s="29"/>
      <c r="V1082" s="29"/>
      <c r="W1082" s="27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  <c r="BM1082" s="29"/>
      <c r="BN1082" s="29"/>
      <c r="BO1082" s="29"/>
      <c r="BP1082" s="29"/>
      <c r="BQ1082" s="29"/>
      <c r="BR1082" s="29"/>
      <c r="BS1082" s="29"/>
      <c r="BT1082" s="29"/>
      <c r="BU1082" s="29"/>
      <c r="BV1082" s="29"/>
      <c r="BW1082" s="29"/>
      <c r="BX1082" s="29"/>
      <c r="BY1082" s="29"/>
      <c r="BZ1082" s="29"/>
      <c r="CA1082" s="29"/>
      <c r="CB1082" s="29"/>
      <c r="CC1082" s="29"/>
      <c r="CD1082" s="29"/>
      <c r="CE1082" s="29"/>
      <c r="CF1082" s="29"/>
      <c r="CG1082" s="29"/>
      <c r="CH1082" s="29"/>
      <c r="CI1082" s="29"/>
      <c r="CJ1082" s="29"/>
      <c r="CK1082" s="29"/>
      <c r="CL1082" s="29"/>
      <c r="CM1082" s="29"/>
      <c r="CN1082" s="29"/>
      <c r="CO1082" s="29"/>
      <c r="CP1082" s="29"/>
      <c r="CQ1082" s="29"/>
      <c r="CR1082" s="29"/>
      <c r="CS1082" s="29"/>
      <c r="CT1082" s="29"/>
      <c r="CU1082" s="29"/>
      <c r="CV1082" s="29"/>
      <c r="CW1082" s="29"/>
      <c r="CX1082" s="29"/>
      <c r="CY1082" s="29"/>
      <c r="CZ1082" s="29"/>
      <c r="DA1082" s="29"/>
      <c r="DB1082" s="29"/>
      <c r="DC1082" s="29"/>
      <c r="DD1082" s="29"/>
      <c r="DE1082" s="29"/>
      <c r="DF1082" s="29"/>
      <c r="DG1082" s="29"/>
      <c r="DH1082" s="29"/>
      <c r="DI1082" s="29"/>
      <c r="DJ1082" s="29"/>
      <c r="DK1082" s="29"/>
      <c r="DL1082" s="29"/>
      <c r="DM1082" s="29"/>
      <c r="DN1082" s="29"/>
      <c r="DO1082" s="29"/>
      <c r="DP1082" s="29"/>
      <c r="DQ1082" s="29"/>
      <c r="DR1082" s="29"/>
      <c r="DS1082" s="29"/>
      <c r="DT1082" s="29"/>
      <c r="DU1082" s="29"/>
      <c r="DV1082" s="29"/>
      <c r="DW1082" s="29"/>
      <c r="DX1082" s="29"/>
      <c r="DY1082" s="29"/>
      <c r="DZ1082" s="29"/>
      <c r="EA1082" s="29"/>
      <c r="EB1082" s="29"/>
      <c r="EC1082" s="29"/>
      <c r="ED1082" s="29"/>
      <c r="EE1082" s="29"/>
      <c r="EF1082" s="29"/>
      <c r="EG1082" s="29"/>
      <c r="EH1082" s="29"/>
      <c r="EI1082" s="29"/>
      <c r="EJ1082" s="29"/>
      <c r="EK1082" s="29"/>
      <c r="EL1082" s="29"/>
      <c r="EM1082" s="29"/>
      <c r="EN1082" s="29"/>
      <c r="EO1082" s="29"/>
      <c r="EP1082" s="29"/>
      <c r="EQ1082" s="29"/>
      <c r="ER1082" s="29"/>
      <c r="ES1082" s="29"/>
      <c r="ET1082" s="29"/>
      <c r="EU1082" s="29"/>
      <c r="EV1082" s="29"/>
      <c r="EW1082" s="29"/>
      <c r="EX1082" s="29"/>
      <c r="EY1082" s="29"/>
      <c r="EZ1082" s="29"/>
      <c r="FA1082" s="29"/>
      <c r="FB1082" s="29"/>
      <c r="FC1082" s="29"/>
      <c r="FD1082" s="29"/>
      <c r="FE1082" s="29"/>
      <c r="FF1082" s="29"/>
      <c r="FG1082" s="29"/>
      <c r="FH1082" s="29"/>
      <c r="FI1082" s="29"/>
      <c r="FJ1082" s="29"/>
      <c r="FK1082" s="29"/>
      <c r="FL1082" s="29"/>
      <c r="FM1082" s="29"/>
      <c r="FN1082" s="29"/>
      <c r="FO1082" s="29"/>
      <c r="FP1082" s="29"/>
      <c r="FQ1082" s="29"/>
      <c r="FR1082" s="29"/>
      <c r="FS1082" s="29"/>
      <c r="FT1082" s="29"/>
      <c r="FU1082" s="29"/>
      <c r="FV1082" s="29"/>
      <c r="FW1082" s="29"/>
      <c r="FX1082" s="29"/>
      <c r="FY1082" s="29"/>
      <c r="FZ1082" s="29"/>
      <c r="GA1082" s="29"/>
      <c r="GB1082" s="29"/>
      <c r="GC1082" s="29"/>
    </row>
    <row r="1083" spans="1:185" s="30" customFormat="1" ht="15.75" hidden="1" customHeight="1" x14ac:dyDescent="0.2">
      <c r="A1083" s="25" t="s">
        <v>1723</v>
      </c>
      <c r="B1083" s="41" t="s">
        <v>3334</v>
      </c>
      <c r="C1083" s="26" t="s">
        <v>105</v>
      </c>
      <c r="D1083" s="24" t="s">
        <v>1912</v>
      </c>
      <c r="E1083" s="24" t="s">
        <v>1457</v>
      </c>
      <c r="F1083" s="31">
        <v>37498</v>
      </c>
      <c r="G1083" s="24" t="s">
        <v>657</v>
      </c>
      <c r="H1083" s="24" t="s">
        <v>169</v>
      </c>
      <c r="I1083" s="25">
        <v>2</v>
      </c>
      <c r="J1083" s="24" t="s">
        <v>3278</v>
      </c>
      <c r="K1083" s="24" t="s">
        <v>3453</v>
      </c>
      <c r="L1083" s="27">
        <v>999867282</v>
      </c>
      <c r="M1083" s="28" t="s">
        <v>112</v>
      </c>
      <c r="N1083" s="28"/>
      <c r="O1083" s="27"/>
      <c r="P1083" s="27"/>
      <c r="Q1083" s="33">
        <f t="shared" si="75"/>
        <v>0</v>
      </c>
      <c r="R1083" s="34">
        <f t="shared" si="77"/>
        <v>66</v>
      </c>
      <c r="S1083" s="23"/>
      <c r="T1083" s="27"/>
      <c r="U1083" s="29"/>
      <c r="V1083" s="29"/>
      <c r="W1083" s="27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  <c r="BM1083" s="29"/>
      <c r="BN1083" s="29"/>
      <c r="BO1083" s="29"/>
      <c r="BP1083" s="29"/>
      <c r="BQ1083" s="29"/>
      <c r="BR1083" s="29"/>
      <c r="BS1083" s="29"/>
      <c r="BT1083" s="29"/>
      <c r="BU1083" s="29"/>
      <c r="BV1083" s="29"/>
      <c r="BW1083" s="29"/>
      <c r="BX1083" s="29"/>
      <c r="BY1083" s="29"/>
      <c r="BZ1083" s="29"/>
      <c r="CA1083" s="29"/>
      <c r="CB1083" s="29"/>
      <c r="CC1083" s="29"/>
      <c r="CD1083" s="29"/>
      <c r="CE1083" s="29"/>
      <c r="CF1083" s="29"/>
      <c r="CG1083" s="29"/>
      <c r="CH1083" s="29"/>
      <c r="CI1083" s="29"/>
      <c r="CJ1083" s="29"/>
      <c r="CK1083" s="29"/>
      <c r="CL1083" s="29"/>
      <c r="CM1083" s="29"/>
      <c r="CN1083" s="29"/>
      <c r="CO1083" s="29"/>
      <c r="CP1083" s="29"/>
      <c r="CQ1083" s="29"/>
      <c r="CR1083" s="29"/>
      <c r="CS1083" s="29"/>
      <c r="CT1083" s="29"/>
      <c r="CU1083" s="29"/>
      <c r="CV1083" s="29"/>
      <c r="CW1083" s="29"/>
      <c r="CX1083" s="29"/>
      <c r="CY1083" s="29"/>
      <c r="CZ1083" s="29"/>
      <c r="DA1083" s="29"/>
      <c r="DB1083" s="29"/>
      <c r="DC1083" s="29"/>
      <c r="DD1083" s="29"/>
      <c r="DE1083" s="29"/>
      <c r="DF1083" s="29"/>
      <c r="DG1083" s="29"/>
      <c r="DH1083" s="29"/>
      <c r="DI1083" s="29"/>
      <c r="DJ1083" s="29"/>
      <c r="DK1083" s="29"/>
      <c r="DL1083" s="29"/>
      <c r="DM1083" s="29"/>
      <c r="DN1083" s="29"/>
      <c r="DO1083" s="29"/>
      <c r="DP1083" s="29"/>
      <c r="DQ1083" s="29"/>
      <c r="DR1083" s="29"/>
      <c r="DS1083" s="29"/>
      <c r="DT1083" s="29"/>
      <c r="DU1083" s="29"/>
      <c r="DV1083" s="29"/>
      <c r="DW1083" s="29"/>
      <c r="DX1083" s="29"/>
      <c r="DY1083" s="29"/>
      <c r="DZ1083" s="29"/>
      <c r="EA1083" s="29"/>
      <c r="EB1083" s="29"/>
      <c r="EC1083" s="29"/>
      <c r="ED1083" s="29"/>
      <c r="EE1083" s="29"/>
      <c r="EF1083" s="29"/>
      <c r="EG1083" s="29"/>
      <c r="EH1083" s="29"/>
      <c r="EI1083" s="29"/>
      <c r="EJ1083" s="29"/>
      <c r="EK1083" s="29"/>
      <c r="EL1083" s="29"/>
      <c r="EM1083" s="29"/>
      <c r="EN1083" s="29"/>
      <c r="EO1083" s="29"/>
      <c r="EP1083" s="29"/>
      <c r="EQ1083" s="29"/>
      <c r="ER1083" s="29"/>
      <c r="ES1083" s="29"/>
      <c r="ET1083" s="29"/>
      <c r="EU1083" s="29"/>
      <c r="EV1083" s="29"/>
      <c r="EW1083" s="29"/>
      <c r="EX1083" s="29"/>
      <c r="EY1083" s="29"/>
      <c r="EZ1083" s="29"/>
      <c r="FA1083" s="29"/>
      <c r="FB1083" s="29"/>
      <c r="FC1083" s="29"/>
      <c r="FD1083" s="29"/>
      <c r="FE1083" s="29"/>
      <c r="FF1083" s="29"/>
      <c r="FG1083" s="29"/>
      <c r="FH1083" s="29"/>
      <c r="FI1083" s="29"/>
      <c r="FJ1083" s="29"/>
      <c r="FK1083" s="29"/>
      <c r="FL1083" s="29"/>
      <c r="FM1083" s="29"/>
      <c r="FN1083" s="29"/>
      <c r="FO1083" s="29"/>
      <c r="FP1083" s="29"/>
      <c r="FQ1083" s="29"/>
      <c r="FR1083" s="29"/>
      <c r="FS1083" s="29"/>
      <c r="FT1083" s="29"/>
      <c r="FU1083" s="29"/>
      <c r="FV1083" s="29"/>
      <c r="FW1083" s="29"/>
      <c r="FX1083" s="29"/>
      <c r="FY1083" s="29"/>
      <c r="FZ1083" s="29"/>
      <c r="GA1083" s="29"/>
      <c r="GB1083" s="29"/>
      <c r="GC1083" s="29"/>
    </row>
    <row r="1084" spans="1:185" s="30" customFormat="1" ht="15.75" hidden="1" customHeight="1" x14ac:dyDescent="0.2">
      <c r="A1084" s="25" t="s">
        <v>1723</v>
      </c>
      <c r="B1084" s="41" t="s">
        <v>3334</v>
      </c>
      <c r="C1084" s="26" t="s">
        <v>105</v>
      </c>
      <c r="D1084" s="24" t="s">
        <v>1795</v>
      </c>
      <c r="E1084" s="24" t="s">
        <v>3454</v>
      </c>
      <c r="F1084" s="31"/>
      <c r="G1084" s="24" t="s">
        <v>3455</v>
      </c>
      <c r="H1084" s="24" t="s">
        <v>3456</v>
      </c>
      <c r="I1084" s="25">
        <v>7</v>
      </c>
      <c r="J1084" s="24" t="s">
        <v>3457</v>
      </c>
      <c r="K1084" s="24"/>
      <c r="L1084" s="27">
        <v>999899042</v>
      </c>
      <c r="M1084" s="28" t="s">
        <v>112</v>
      </c>
      <c r="N1084" s="28"/>
      <c r="O1084" s="27"/>
      <c r="P1084" s="27"/>
      <c r="Q1084" s="33">
        <f t="shared" si="75"/>
        <v>0</v>
      </c>
      <c r="R1084" s="34">
        <f t="shared" si="77"/>
        <v>66</v>
      </c>
      <c r="S1084" s="23"/>
      <c r="T1084" s="27"/>
      <c r="U1084" s="29"/>
      <c r="V1084" s="29"/>
      <c r="W1084" s="27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/>
      <c r="BS1084" s="29"/>
      <c r="BT1084" s="29"/>
      <c r="BU1084" s="29"/>
      <c r="BV1084" s="29"/>
      <c r="BW1084" s="29"/>
      <c r="BX1084" s="29"/>
      <c r="BY1084" s="29"/>
      <c r="BZ1084" s="29"/>
      <c r="CA1084" s="29"/>
      <c r="CB1084" s="29"/>
      <c r="CC1084" s="29"/>
      <c r="CD1084" s="29"/>
      <c r="CE1084" s="29"/>
      <c r="CF1084" s="29"/>
      <c r="CG1084" s="29"/>
      <c r="CH1084" s="29"/>
      <c r="CI1084" s="29"/>
      <c r="CJ1084" s="29"/>
      <c r="CK1084" s="29"/>
      <c r="CL1084" s="29"/>
      <c r="CM1084" s="29"/>
      <c r="CN1084" s="29"/>
      <c r="CO1084" s="29"/>
      <c r="CP1084" s="29"/>
      <c r="CQ1084" s="29"/>
      <c r="CR1084" s="29"/>
      <c r="CS1084" s="29"/>
      <c r="CT1084" s="29"/>
      <c r="CU1084" s="29"/>
      <c r="CV1084" s="29"/>
      <c r="CW1084" s="29"/>
      <c r="CX1084" s="29"/>
      <c r="CY1084" s="29"/>
      <c r="CZ1084" s="29"/>
      <c r="DA1084" s="29"/>
      <c r="DB1084" s="29"/>
      <c r="DC1084" s="29"/>
      <c r="DD1084" s="29"/>
      <c r="DE1084" s="29"/>
      <c r="DF1084" s="29"/>
      <c r="DG1084" s="29"/>
      <c r="DH1084" s="29"/>
      <c r="DI1084" s="29"/>
      <c r="DJ1084" s="29"/>
      <c r="DK1084" s="29"/>
      <c r="DL1084" s="29"/>
      <c r="DM1084" s="29"/>
      <c r="DN1084" s="29"/>
      <c r="DO1084" s="29"/>
      <c r="DP1084" s="29"/>
      <c r="DQ1084" s="29"/>
      <c r="DR1084" s="29"/>
      <c r="DS1084" s="29"/>
      <c r="DT1084" s="29"/>
      <c r="DU1084" s="29"/>
      <c r="DV1084" s="29"/>
      <c r="DW1084" s="29"/>
      <c r="DX1084" s="29"/>
      <c r="DY1084" s="29"/>
      <c r="DZ1084" s="29"/>
      <c r="EA1084" s="29"/>
      <c r="EB1084" s="29"/>
      <c r="EC1084" s="29"/>
      <c r="ED1084" s="29"/>
      <c r="EE1084" s="29"/>
      <c r="EF1084" s="29"/>
      <c r="EG1084" s="29"/>
      <c r="EH1084" s="29"/>
      <c r="EI1084" s="29"/>
      <c r="EJ1084" s="29"/>
      <c r="EK1084" s="29"/>
      <c r="EL1084" s="29"/>
      <c r="EM1084" s="29"/>
      <c r="EN1084" s="29"/>
      <c r="EO1084" s="29"/>
      <c r="EP1084" s="29"/>
      <c r="EQ1084" s="29"/>
      <c r="ER1084" s="29"/>
      <c r="ES1084" s="29"/>
      <c r="ET1084" s="29"/>
      <c r="EU1084" s="29"/>
      <c r="EV1084" s="29"/>
      <c r="EW1084" s="29"/>
      <c r="EX1084" s="29"/>
      <c r="EY1084" s="29"/>
      <c r="EZ1084" s="29"/>
      <c r="FA1084" s="29"/>
      <c r="FB1084" s="29"/>
      <c r="FC1084" s="29"/>
      <c r="FD1084" s="29"/>
      <c r="FE1084" s="29"/>
      <c r="FF1084" s="29"/>
      <c r="FG1084" s="29"/>
      <c r="FH1084" s="29"/>
      <c r="FI1084" s="29"/>
      <c r="FJ1084" s="29"/>
      <c r="FK1084" s="29"/>
      <c r="FL1084" s="29"/>
      <c r="FM1084" s="29"/>
      <c r="FN1084" s="29"/>
      <c r="FO1084" s="29"/>
      <c r="FP1084" s="29"/>
      <c r="FQ1084" s="29"/>
      <c r="FR1084" s="29"/>
      <c r="FS1084" s="29"/>
      <c r="FT1084" s="29"/>
      <c r="FU1084" s="29"/>
      <c r="FV1084" s="29"/>
      <c r="FW1084" s="29"/>
      <c r="FX1084" s="29"/>
      <c r="FY1084" s="29"/>
      <c r="FZ1084" s="29"/>
      <c r="GA1084" s="29"/>
      <c r="GB1084" s="29"/>
      <c r="GC1084" s="29"/>
    </row>
    <row r="1085" spans="1:185" s="30" customFormat="1" ht="15.75" hidden="1" customHeight="1" x14ac:dyDescent="0.2">
      <c r="A1085" s="25" t="s">
        <v>1723</v>
      </c>
      <c r="B1085" s="41" t="s">
        <v>3334</v>
      </c>
      <c r="C1085" s="26" t="s">
        <v>105</v>
      </c>
      <c r="D1085" s="24" t="s">
        <v>2540</v>
      </c>
      <c r="E1085" s="24" t="s">
        <v>3140</v>
      </c>
      <c r="F1085" s="31"/>
      <c r="G1085" s="24" t="s">
        <v>3458</v>
      </c>
      <c r="H1085" s="24" t="s">
        <v>1122</v>
      </c>
      <c r="I1085" s="25">
        <v>5</v>
      </c>
      <c r="J1085" s="24" t="s">
        <v>1624</v>
      </c>
      <c r="K1085" s="24" t="s">
        <v>1625</v>
      </c>
      <c r="L1085" s="27">
        <v>999883053</v>
      </c>
      <c r="M1085" s="28" t="s">
        <v>112</v>
      </c>
      <c r="N1085" s="28"/>
      <c r="O1085" s="27"/>
      <c r="P1085" s="27"/>
      <c r="Q1085" s="33">
        <f t="shared" si="75"/>
        <v>0</v>
      </c>
      <c r="R1085" s="34">
        <f t="shared" si="77"/>
        <v>66</v>
      </c>
      <c r="S1085" s="23"/>
      <c r="T1085" s="27"/>
      <c r="U1085" s="29"/>
      <c r="V1085" s="29"/>
      <c r="W1085" s="27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  <c r="BM1085" s="29"/>
      <c r="BN1085" s="29"/>
      <c r="BO1085" s="29"/>
      <c r="BP1085" s="29"/>
      <c r="BQ1085" s="29"/>
      <c r="BR1085" s="29"/>
      <c r="BS1085" s="29"/>
      <c r="BT1085" s="29"/>
      <c r="BU1085" s="29"/>
      <c r="BV1085" s="29"/>
      <c r="BW1085" s="29"/>
      <c r="BX1085" s="29"/>
      <c r="BY1085" s="29"/>
      <c r="BZ1085" s="29"/>
      <c r="CA1085" s="29"/>
      <c r="CB1085" s="29"/>
      <c r="CC1085" s="29"/>
      <c r="CD1085" s="29"/>
      <c r="CE1085" s="29"/>
      <c r="CF1085" s="29"/>
      <c r="CG1085" s="29"/>
      <c r="CH1085" s="29"/>
      <c r="CI1085" s="29"/>
      <c r="CJ1085" s="29"/>
      <c r="CK1085" s="29"/>
      <c r="CL1085" s="29"/>
      <c r="CM1085" s="29"/>
      <c r="CN1085" s="29"/>
      <c r="CO1085" s="29"/>
      <c r="CP1085" s="29"/>
      <c r="CQ1085" s="29"/>
      <c r="CR1085" s="29"/>
      <c r="CS1085" s="29"/>
      <c r="CT1085" s="29"/>
      <c r="CU1085" s="29"/>
      <c r="CV1085" s="29"/>
      <c r="CW1085" s="29"/>
      <c r="CX1085" s="29"/>
      <c r="CY1085" s="29"/>
      <c r="CZ1085" s="29"/>
      <c r="DA1085" s="29"/>
      <c r="DB1085" s="29"/>
      <c r="DC1085" s="29"/>
      <c r="DD1085" s="29"/>
      <c r="DE1085" s="29"/>
      <c r="DF1085" s="29"/>
      <c r="DG1085" s="29"/>
      <c r="DH1085" s="29"/>
      <c r="DI1085" s="29"/>
      <c r="DJ1085" s="29"/>
      <c r="DK1085" s="29"/>
      <c r="DL1085" s="29"/>
      <c r="DM1085" s="29"/>
      <c r="DN1085" s="29"/>
      <c r="DO1085" s="29"/>
      <c r="DP1085" s="29"/>
      <c r="DQ1085" s="29"/>
      <c r="DR1085" s="29"/>
      <c r="DS1085" s="29"/>
      <c r="DT1085" s="29"/>
      <c r="DU1085" s="29"/>
      <c r="DV1085" s="29"/>
      <c r="DW1085" s="29"/>
      <c r="DX1085" s="29"/>
      <c r="DY1085" s="29"/>
      <c r="DZ1085" s="29"/>
      <c r="EA1085" s="29"/>
      <c r="EB1085" s="29"/>
      <c r="EC1085" s="29"/>
      <c r="ED1085" s="29"/>
      <c r="EE1085" s="29"/>
      <c r="EF1085" s="29"/>
      <c r="EG1085" s="29"/>
      <c r="EH1085" s="29"/>
      <c r="EI1085" s="29"/>
      <c r="EJ1085" s="29"/>
      <c r="EK1085" s="29"/>
      <c r="EL1085" s="29"/>
      <c r="EM1085" s="29"/>
      <c r="EN1085" s="29"/>
      <c r="EO1085" s="29"/>
      <c r="EP1085" s="29"/>
      <c r="EQ1085" s="29"/>
      <c r="ER1085" s="29"/>
      <c r="ES1085" s="29"/>
      <c r="ET1085" s="29"/>
      <c r="EU1085" s="29"/>
      <c r="EV1085" s="29"/>
      <c r="EW1085" s="29"/>
      <c r="EX1085" s="29"/>
      <c r="EY1085" s="29"/>
      <c r="EZ1085" s="29"/>
      <c r="FA1085" s="29"/>
      <c r="FB1085" s="29"/>
      <c r="FC1085" s="29"/>
      <c r="FD1085" s="29"/>
      <c r="FE1085" s="29"/>
      <c r="FF1085" s="29"/>
      <c r="FG1085" s="29"/>
      <c r="FH1085" s="29"/>
      <c r="FI1085" s="29"/>
      <c r="FJ1085" s="29"/>
      <c r="FK1085" s="29"/>
      <c r="FL1085" s="29"/>
      <c r="FM1085" s="29"/>
      <c r="FN1085" s="29"/>
      <c r="FO1085" s="29"/>
      <c r="FP1085" s="29"/>
      <c r="FQ1085" s="29"/>
      <c r="FR1085" s="29"/>
      <c r="FS1085" s="29"/>
      <c r="FT1085" s="29"/>
      <c r="FU1085" s="29"/>
      <c r="FV1085" s="29"/>
      <c r="FW1085" s="29"/>
      <c r="FX1085" s="29"/>
      <c r="FY1085" s="29"/>
      <c r="FZ1085" s="29"/>
      <c r="GA1085" s="29"/>
      <c r="GB1085" s="29"/>
      <c r="GC1085" s="29"/>
    </row>
    <row r="1086" spans="1:185" s="30" customFormat="1" ht="15.75" hidden="1" customHeight="1" x14ac:dyDescent="0.2">
      <c r="A1086" s="25" t="s">
        <v>1723</v>
      </c>
      <c r="B1086" s="41" t="s">
        <v>3334</v>
      </c>
      <c r="C1086" s="26" t="s">
        <v>105</v>
      </c>
      <c r="D1086" s="24" t="s">
        <v>1975</v>
      </c>
      <c r="E1086" s="24" t="s">
        <v>3459</v>
      </c>
      <c r="F1086" s="31">
        <v>37378</v>
      </c>
      <c r="G1086" s="24" t="s">
        <v>3460</v>
      </c>
      <c r="H1086" s="24" t="s">
        <v>116</v>
      </c>
      <c r="I1086" s="25">
        <v>2</v>
      </c>
      <c r="J1086" s="24" t="s">
        <v>3461</v>
      </c>
      <c r="K1086" s="24" t="s">
        <v>3462</v>
      </c>
      <c r="L1086" s="27">
        <v>999874215</v>
      </c>
      <c r="M1086" s="28" t="s">
        <v>112</v>
      </c>
      <c r="N1086" s="28"/>
      <c r="O1086" s="27"/>
      <c r="P1086" s="27"/>
      <c r="Q1086" s="33">
        <f t="shared" si="75"/>
        <v>0</v>
      </c>
      <c r="R1086" s="34">
        <f t="shared" si="77"/>
        <v>66</v>
      </c>
      <c r="S1086" s="23"/>
      <c r="T1086" s="27"/>
      <c r="U1086" s="29"/>
      <c r="V1086" s="29"/>
      <c r="W1086" s="27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  <c r="BM1086" s="29"/>
      <c r="BN1086" s="29"/>
      <c r="BO1086" s="29"/>
      <c r="BP1086" s="29"/>
      <c r="BQ1086" s="29"/>
      <c r="BR1086" s="29"/>
      <c r="BS1086" s="29"/>
      <c r="BT1086" s="29"/>
      <c r="BU1086" s="29"/>
      <c r="BV1086" s="29"/>
      <c r="BW1086" s="29"/>
      <c r="BX1086" s="29"/>
      <c r="BY1086" s="29"/>
      <c r="BZ1086" s="29"/>
      <c r="CA1086" s="29"/>
      <c r="CB1086" s="29"/>
      <c r="CC1086" s="29"/>
      <c r="CD1086" s="29"/>
      <c r="CE1086" s="29"/>
      <c r="CF1086" s="29"/>
      <c r="CG1086" s="29"/>
      <c r="CH1086" s="29"/>
      <c r="CI1086" s="29"/>
      <c r="CJ1086" s="29"/>
      <c r="CK1086" s="29"/>
      <c r="CL1086" s="29"/>
      <c r="CM1086" s="29"/>
      <c r="CN1086" s="29"/>
      <c r="CO1086" s="29"/>
      <c r="CP1086" s="29"/>
      <c r="CQ1086" s="29"/>
      <c r="CR1086" s="29"/>
      <c r="CS1086" s="29"/>
      <c r="CT1086" s="29"/>
      <c r="CU1086" s="29"/>
      <c r="CV1086" s="29"/>
      <c r="CW1086" s="29"/>
      <c r="CX1086" s="29"/>
      <c r="CY1086" s="29"/>
      <c r="CZ1086" s="29"/>
      <c r="DA1086" s="29"/>
      <c r="DB1086" s="29"/>
      <c r="DC1086" s="29"/>
      <c r="DD1086" s="29"/>
      <c r="DE1086" s="29"/>
      <c r="DF1086" s="29"/>
      <c r="DG1086" s="29"/>
      <c r="DH1086" s="29"/>
      <c r="DI1086" s="29"/>
      <c r="DJ1086" s="29"/>
      <c r="DK1086" s="29"/>
      <c r="DL1086" s="29"/>
      <c r="DM1086" s="29"/>
      <c r="DN1086" s="29"/>
      <c r="DO1086" s="29"/>
      <c r="DP1086" s="29"/>
      <c r="DQ1086" s="29"/>
      <c r="DR1086" s="29"/>
      <c r="DS1086" s="29"/>
      <c r="DT1086" s="29"/>
      <c r="DU1086" s="29"/>
      <c r="DV1086" s="29"/>
      <c r="DW1086" s="29"/>
      <c r="DX1086" s="29"/>
      <c r="DY1086" s="29"/>
      <c r="DZ1086" s="29"/>
      <c r="EA1086" s="29"/>
      <c r="EB1086" s="29"/>
      <c r="EC1086" s="29"/>
      <c r="ED1086" s="29"/>
      <c r="EE1086" s="29"/>
      <c r="EF1086" s="29"/>
      <c r="EG1086" s="29"/>
      <c r="EH1086" s="29"/>
      <c r="EI1086" s="29"/>
      <c r="EJ1086" s="29"/>
      <c r="EK1086" s="29"/>
      <c r="EL1086" s="29"/>
      <c r="EM1086" s="29"/>
      <c r="EN1086" s="29"/>
      <c r="EO1086" s="29"/>
      <c r="EP1086" s="29"/>
      <c r="EQ1086" s="29"/>
      <c r="ER1086" s="29"/>
      <c r="ES1086" s="29"/>
      <c r="ET1086" s="29"/>
      <c r="EU1086" s="29"/>
      <c r="EV1086" s="29"/>
      <c r="EW1086" s="29"/>
      <c r="EX1086" s="29"/>
      <c r="EY1086" s="29"/>
      <c r="EZ1086" s="29"/>
      <c r="FA1086" s="29"/>
      <c r="FB1086" s="29"/>
      <c r="FC1086" s="29"/>
      <c r="FD1086" s="29"/>
      <c r="FE1086" s="29"/>
      <c r="FF1086" s="29"/>
      <c r="FG1086" s="29"/>
      <c r="FH1086" s="29"/>
      <c r="FI1086" s="29"/>
      <c r="FJ1086" s="29"/>
      <c r="FK1086" s="29"/>
      <c r="FL1086" s="29"/>
      <c r="FM1086" s="29"/>
      <c r="FN1086" s="29"/>
      <c r="FO1086" s="29"/>
      <c r="FP1086" s="29"/>
      <c r="FQ1086" s="29"/>
      <c r="FR1086" s="29"/>
      <c r="FS1086" s="29"/>
      <c r="FT1086" s="29"/>
      <c r="FU1086" s="29"/>
      <c r="FV1086" s="29"/>
      <c r="FW1086" s="29"/>
      <c r="FX1086" s="29"/>
      <c r="FY1086" s="29"/>
      <c r="FZ1086" s="29"/>
      <c r="GA1086" s="29"/>
      <c r="GB1086" s="29"/>
      <c r="GC1086" s="29"/>
    </row>
    <row r="1087" spans="1:185" s="30" customFormat="1" ht="15.75" hidden="1" customHeight="1" x14ac:dyDescent="0.2">
      <c r="A1087" s="25" t="s">
        <v>1723</v>
      </c>
      <c r="B1087" s="41" t="s">
        <v>3334</v>
      </c>
      <c r="C1087" s="26" t="s">
        <v>105</v>
      </c>
      <c r="D1087" s="24" t="s">
        <v>1795</v>
      </c>
      <c r="E1087" s="24" t="s">
        <v>3463</v>
      </c>
      <c r="F1087" s="31">
        <v>37550</v>
      </c>
      <c r="G1087" s="24" t="s">
        <v>492</v>
      </c>
      <c r="H1087" s="24" t="s">
        <v>145</v>
      </c>
      <c r="I1087" s="25">
        <v>2</v>
      </c>
      <c r="J1087" s="24" t="s">
        <v>3464</v>
      </c>
      <c r="K1087" s="24" t="s">
        <v>3465</v>
      </c>
      <c r="L1087" s="27">
        <v>999882914</v>
      </c>
      <c r="M1087" s="28" t="s">
        <v>112</v>
      </c>
      <c r="N1087" s="28"/>
      <c r="O1087" s="27"/>
      <c r="P1087" s="27"/>
      <c r="Q1087" s="33">
        <f t="shared" si="75"/>
        <v>0</v>
      </c>
      <c r="R1087" s="34">
        <f t="shared" si="77"/>
        <v>66</v>
      </c>
      <c r="S1087" s="23"/>
      <c r="T1087" s="27"/>
      <c r="U1087" s="29"/>
      <c r="V1087" s="29"/>
      <c r="W1087" s="27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  <c r="BM1087" s="29"/>
      <c r="BN1087" s="29"/>
      <c r="BO1087" s="29"/>
      <c r="BP1087" s="29"/>
      <c r="BQ1087" s="29"/>
      <c r="BR1087" s="29"/>
      <c r="BS1087" s="29"/>
      <c r="BT1087" s="29"/>
      <c r="BU1087" s="29"/>
      <c r="BV1087" s="29"/>
      <c r="BW1087" s="29"/>
      <c r="BX1087" s="29"/>
      <c r="BY1087" s="29"/>
      <c r="BZ1087" s="29"/>
      <c r="CA1087" s="29"/>
      <c r="CB1087" s="29"/>
      <c r="CC1087" s="29"/>
      <c r="CD1087" s="29"/>
      <c r="CE1087" s="29"/>
      <c r="CF1087" s="29"/>
      <c r="CG1087" s="29"/>
      <c r="CH1087" s="29"/>
      <c r="CI1087" s="29"/>
      <c r="CJ1087" s="29"/>
      <c r="CK1087" s="29"/>
      <c r="CL1087" s="29"/>
      <c r="CM1087" s="29"/>
      <c r="CN1087" s="29"/>
      <c r="CO1087" s="29"/>
      <c r="CP1087" s="29"/>
      <c r="CQ1087" s="29"/>
      <c r="CR1087" s="29"/>
      <c r="CS1087" s="29"/>
      <c r="CT1087" s="29"/>
      <c r="CU1087" s="29"/>
      <c r="CV1087" s="29"/>
      <c r="CW1087" s="29"/>
      <c r="CX1087" s="29"/>
      <c r="CY1087" s="29"/>
      <c r="CZ1087" s="29"/>
      <c r="DA1087" s="29"/>
      <c r="DB1087" s="29"/>
      <c r="DC1087" s="29"/>
      <c r="DD1087" s="29"/>
      <c r="DE1087" s="29"/>
      <c r="DF1087" s="29"/>
      <c r="DG1087" s="29"/>
      <c r="DH1087" s="29"/>
      <c r="DI1087" s="29"/>
      <c r="DJ1087" s="29"/>
      <c r="DK1087" s="29"/>
      <c r="DL1087" s="29"/>
      <c r="DM1087" s="29"/>
      <c r="DN1087" s="29"/>
      <c r="DO1087" s="29"/>
      <c r="DP1087" s="29"/>
      <c r="DQ1087" s="29"/>
      <c r="DR1087" s="29"/>
      <c r="DS1087" s="29"/>
      <c r="DT1087" s="29"/>
      <c r="DU1087" s="29"/>
      <c r="DV1087" s="29"/>
      <c r="DW1087" s="29"/>
      <c r="DX1087" s="29"/>
      <c r="DY1087" s="29"/>
      <c r="DZ1087" s="29"/>
      <c r="EA1087" s="29"/>
      <c r="EB1087" s="29"/>
      <c r="EC1087" s="29"/>
      <c r="ED1087" s="29"/>
      <c r="EE1087" s="29"/>
      <c r="EF1087" s="29"/>
      <c r="EG1087" s="29"/>
      <c r="EH1087" s="29"/>
      <c r="EI1087" s="29"/>
      <c r="EJ1087" s="29"/>
      <c r="EK1087" s="29"/>
      <c r="EL1087" s="29"/>
      <c r="EM1087" s="29"/>
      <c r="EN1087" s="29"/>
      <c r="EO1087" s="29"/>
      <c r="EP1087" s="29"/>
      <c r="EQ1087" s="29"/>
      <c r="ER1087" s="29"/>
      <c r="ES1087" s="29"/>
      <c r="ET1087" s="29"/>
      <c r="EU1087" s="29"/>
      <c r="EV1087" s="29"/>
      <c r="EW1087" s="29"/>
      <c r="EX1087" s="29"/>
      <c r="EY1087" s="29"/>
      <c r="EZ1087" s="29"/>
      <c r="FA1087" s="29"/>
      <c r="FB1087" s="29"/>
      <c r="FC1087" s="29"/>
      <c r="FD1087" s="29"/>
      <c r="FE1087" s="29"/>
      <c r="FF1087" s="29"/>
      <c r="FG1087" s="29"/>
      <c r="FH1087" s="29"/>
      <c r="FI1087" s="29"/>
      <c r="FJ1087" s="29"/>
      <c r="FK1087" s="29"/>
      <c r="FL1087" s="29"/>
      <c r="FM1087" s="29"/>
      <c r="FN1087" s="29"/>
      <c r="FO1087" s="29"/>
      <c r="FP1087" s="29"/>
      <c r="FQ1087" s="29"/>
      <c r="FR1087" s="29"/>
      <c r="FS1087" s="29"/>
      <c r="FT1087" s="29"/>
      <c r="FU1087" s="29"/>
      <c r="FV1087" s="29"/>
      <c r="FW1087" s="29"/>
      <c r="FX1087" s="29"/>
      <c r="FY1087" s="29"/>
      <c r="FZ1087" s="29"/>
      <c r="GA1087" s="29"/>
      <c r="GB1087" s="29"/>
      <c r="GC1087" s="29"/>
    </row>
    <row r="1088" spans="1:185" s="30" customFormat="1" ht="15.75" hidden="1" customHeight="1" x14ac:dyDescent="0.2">
      <c r="A1088" s="25" t="s">
        <v>1723</v>
      </c>
      <c r="B1088" s="41" t="s">
        <v>3334</v>
      </c>
      <c r="C1088" s="26" t="s">
        <v>105</v>
      </c>
      <c r="D1088" s="24" t="s">
        <v>2430</v>
      </c>
      <c r="E1088" s="24" t="s">
        <v>3067</v>
      </c>
      <c r="F1088" s="31">
        <v>36913</v>
      </c>
      <c r="G1088" s="24" t="s">
        <v>3466</v>
      </c>
      <c r="H1088" s="24" t="s">
        <v>1374</v>
      </c>
      <c r="I1088" s="25">
        <v>3</v>
      </c>
      <c r="J1088" s="24" t="s">
        <v>3423</v>
      </c>
      <c r="K1088" s="24" t="s">
        <v>3467</v>
      </c>
      <c r="L1088" s="27">
        <v>999855397</v>
      </c>
      <c r="M1088" s="28" t="s">
        <v>112</v>
      </c>
      <c r="N1088" s="28"/>
      <c r="O1088" s="27"/>
      <c r="P1088" s="27"/>
      <c r="Q1088" s="33">
        <f t="shared" si="75"/>
        <v>0</v>
      </c>
      <c r="R1088" s="34">
        <f t="shared" si="77"/>
        <v>66</v>
      </c>
      <c r="S1088" s="23"/>
      <c r="T1088" s="27"/>
      <c r="U1088" s="29"/>
      <c r="V1088" s="29"/>
      <c r="W1088" s="27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  <c r="BM1088" s="29"/>
      <c r="BN1088" s="29"/>
      <c r="BO1088" s="29"/>
      <c r="BP1088" s="29"/>
      <c r="BQ1088" s="29"/>
      <c r="BR1088" s="29"/>
      <c r="BS1088" s="29"/>
      <c r="BT1088" s="29"/>
      <c r="BU1088" s="29"/>
      <c r="BV1088" s="29"/>
      <c r="BW1088" s="29"/>
      <c r="BX1088" s="29"/>
      <c r="BY1088" s="29"/>
      <c r="BZ1088" s="29"/>
      <c r="CA1088" s="29"/>
      <c r="CB1088" s="29"/>
      <c r="CC1088" s="29"/>
      <c r="CD1088" s="29"/>
      <c r="CE1088" s="29"/>
      <c r="CF1088" s="29"/>
      <c r="CG1088" s="29"/>
      <c r="CH1088" s="29"/>
      <c r="CI1088" s="29"/>
      <c r="CJ1088" s="29"/>
      <c r="CK1088" s="29"/>
      <c r="CL1088" s="29"/>
      <c r="CM1088" s="29"/>
      <c r="CN1088" s="29"/>
      <c r="CO1088" s="29"/>
      <c r="CP1088" s="29"/>
      <c r="CQ1088" s="29"/>
      <c r="CR1088" s="29"/>
      <c r="CS1088" s="29"/>
      <c r="CT1088" s="29"/>
      <c r="CU1088" s="29"/>
      <c r="CV1088" s="29"/>
      <c r="CW1088" s="29"/>
      <c r="CX1088" s="29"/>
      <c r="CY1088" s="29"/>
      <c r="CZ1088" s="29"/>
      <c r="DA1088" s="29"/>
      <c r="DB1088" s="29"/>
      <c r="DC1088" s="29"/>
      <c r="DD1088" s="29"/>
      <c r="DE1088" s="29"/>
      <c r="DF1088" s="29"/>
      <c r="DG1088" s="29"/>
      <c r="DH1088" s="29"/>
      <c r="DI1088" s="29"/>
      <c r="DJ1088" s="29"/>
      <c r="DK1088" s="29"/>
      <c r="DL1088" s="29"/>
      <c r="DM1088" s="29"/>
      <c r="DN1088" s="29"/>
      <c r="DO1088" s="29"/>
      <c r="DP1088" s="29"/>
      <c r="DQ1088" s="29"/>
      <c r="DR1088" s="29"/>
      <c r="DS1088" s="29"/>
      <c r="DT1088" s="29"/>
      <c r="DU1088" s="29"/>
      <c r="DV1088" s="29"/>
      <c r="DW1088" s="29"/>
      <c r="DX1088" s="29"/>
      <c r="DY1088" s="29"/>
      <c r="DZ1088" s="29"/>
      <c r="EA1088" s="29"/>
      <c r="EB1088" s="29"/>
      <c r="EC1088" s="29"/>
      <c r="ED1088" s="29"/>
      <c r="EE1088" s="29"/>
      <c r="EF1088" s="29"/>
      <c r="EG1088" s="29"/>
      <c r="EH1088" s="29"/>
      <c r="EI1088" s="29"/>
      <c r="EJ1088" s="29"/>
      <c r="EK1088" s="29"/>
      <c r="EL1088" s="29"/>
      <c r="EM1088" s="29"/>
      <c r="EN1088" s="29"/>
      <c r="EO1088" s="29"/>
      <c r="EP1088" s="29"/>
      <c r="EQ1088" s="29"/>
      <c r="ER1088" s="29"/>
      <c r="ES1088" s="29"/>
      <c r="ET1088" s="29"/>
      <c r="EU1088" s="29"/>
      <c r="EV1088" s="29"/>
      <c r="EW1088" s="29"/>
      <c r="EX1088" s="29"/>
      <c r="EY1088" s="29"/>
      <c r="EZ1088" s="29"/>
      <c r="FA1088" s="29"/>
      <c r="FB1088" s="29"/>
      <c r="FC1088" s="29"/>
      <c r="FD1088" s="29"/>
      <c r="FE1088" s="29"/>
      <c r="FF1088" s="29"/>
      <c r="FG1088" s="29"/>
      <c r="FH1088" s="29"/>
      <c r="FI1088" s="29"/>
      <c r="FJ1088" s="29"/>
      <c r="FK1088" s="29"/>
      <c r="FL1088" s="29"/>
      <c r="FM1088" s="29"/>
      <c r="FN1088" s="29"/>
      <c r="FO1088" s="29"/>
      <c r="FP1088" s="29"/>
      <c r="FQ1088" s="29"/>
      <c r="FR1088" s="29"/>
      <c r="FS1088" s="29"/>
      <c r="FT1088" s="29"/>
      <c r="FU1088" s="29"/>
      <c r="FV1088" s="29"/>
      <c r="FW1088" s="29"/>
      <c r="FX1088" s="29"/>
      <c r="FY1088" s="29"/>
      <c r="FZ1088" s="29"/>
      <c r="GA1088" s="29"/>
      <c r="GB1088" s="29"/>
      <c r="GC1088" s="29"/>
    </row>
    <row r="1089" spans="1:185" s="30" customFormat="1" ht="15.75" hidden="1" customHeight="1" x14ac:dyDescent="0.2">
      <c r="A1089" s="25" t="s">
        <v>1723</v>
      </c>
      <c r="B1089" s="41" t="s">
        <v>3334</v>
      </c>
      <c r="C1089" s="26" t="s">
        <v>105</v>
      </c>
      <c r="D1089" s="24" t="s">
        <v>3468</v>
      </c>
      <c r="E1089" s="24" t="s">
        <v>3069</v>
      </c>
      <c r="F1089" s="31"/>
      <c r="G1089" s="24" t="s">
        <v>3469</v>
      </c>
      <c r="H1089" s="24" t="s">
        <v>200</v>
      </c>
      <c r="I1089" s="25">
        <v>8</v>
      </c>
      <c r="J1089" s="24" t="s">
        <v>222</v>
      </c>
      <c r="K1089" s="24" t="s">
        <v>502</v>
      </c>
      <c r="L1089" s="27">
        <v>999899797</v>
      </c>
      <c r="M1089" s="28" t="s">
        <v>112</v>
      </c>
      <c r="N1089" s="28"/>
      <c r="O1089" s="27"/>
      <c r="P1089" s="27"/>
      <c r="Q1089" s="33">
        <f t="shared" si="75"/>
        <v>0</v>
      </c>
      <c r="R1089" s="34">
        <f t="shared" si="77"/>
        <v>66</v>
      </c>
      <c r="S1089" s="23"/>
      <c r="T1089" s="27"/>
      <c r="U1089" s="29"/>
      <c r="V1089" s="29"/>
      <c r="W1089" s="27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  <c r="BM1089" s="29"/>
      <c r="BN1089" s="29"/>
      <c r="BO1089" s="29"/>
      <c r="BP1089" s="29"/>
      <c r="BQ1089" s="29"/>
      <c r="BR1089" s="29"/>
      <c r="BS1089" s="29"/>
      <c r="BT1089" s="29"/>
      <c r="BU1089" s="29"/>
      <c r="BV1089" s="29"/>
      <c r="BW1089" s="29"/>
      <c r="BX1089" s="29"/>
      <c r="BY1089" s="29"/>
      <c r="BZ1089" s="29"/>
      <c r="CA1089" s="29"/>
      <c r="CB1089" s="29"/>
      <c r="CC1089" s="29"/>
      <c r="CD1089" s="29"/>
      <c r="CE1089" s="29"/>
      <c r="CF1089" s="29"/>
      <c r="CG1089" s="29"/>
      <c r="CH1089" s="29"/>
      <c r="CI1089" s="29"/>
      <c r="CJ1089" s="29"/>
      <c r="CK1089" s="29"/>
      <c r="CL1089" s="29"/>
      <c r="CM1089" s="29"/>
      <c r="CN1089" s="29"/>
      <c r="CO1089" s="29"/>
      <c r="CP1089" s="29"/>
      <c r="CQ1089" s="29"/>
      <c r="CR1089" s="29"/>
      <c r="CS1089" s="29"/>
      <c r="CT1089" s="29"/>
      <c r="CU1089" s="29"/>
      <c r="CV1089" s="29"/>
      <c r="CW1089" s="29"/>
      <c r="CX1089" s="29"/>
      <c r="CY1089" s="29"/>
      <c r="CZ1089" s="29"/>
      <c r="DA1089" s="29"/>
      <c r="DB1089" s="29"/>
      <c r="DC1089" s="29"/>
      <c r="DD1089" s="29"/>
      <c r="DE1089" s="29"/>
      <c r="DF1089" s="29"/>
      <c r="DG1089" s="29"/>
      <c r="DH1089" s="29"/>
      <c r="DI1089" s="29"/>
      <c r="DJ1089" s="29"/>
      <c r="DK1089" s="29"/>
      <c r="DL1089" s="29"/>
      <c r="DM1089" s="29"/>
      <c r="DN1089" s="29"/>
      <c r="DO1089" s="29"/>
      <c r="DP1089" s="29"/>
      <c r="DQ1089" s="29"/>
      <c r="DR1089" s="29"/>
      <c r="DS1089" s="29"/>
      <c r="DT1089" s="29"/>
      <c r="DU1089" s="29"/>
      <c r="DV1089" s="29"/>
      <c r="DW1089" s="29"/>
      <c r="DX1089" s="29"/>
      <c r="DY1089" s="29"/>
      <c r="DZ1089" s="29"/>
      <c r="EA1089" s="29"/>
      <c r="EB1089" s="29"/>
      <c r="EC1089" s="29"/>
      <c r="ED1089" s="29"/>
      <c r="EE1089" s="29"/>
      <c r="EF1089" s="29"/>
      <c r="EG1089" s="29"/>
      <c r="EH1089" s="29"/>
      <c r="EI1089" s="29"/>
      <c r="EJ1089" s="29"/>
      <c r="EK1089" s="29"/>
      <c r="EL1089" s="29"/>
      <c r="EM1089" s="29"/>
      <c r="EN1089" s="29"/>
      <c r="EO1089" s="29"/>
      <c r="EP1089" s="29"/>
      <c r="EQ1089" s="29"/>
      <c r="ER1089" s="29"/>
      <c r="ES1089" s="29"/>
      <c r="ET1089" s="29"/>
      <c r="EU1089" s="29"/>
      <c r="EV1089" s="29"/>
      <c r="EW1089" s="29"/>
      <c r="EX1089" s="29"/>
      <c r="EY1089" s="29"/>
      <c r="EZ1089" s="29"/>
      <c r="FA1089" s="29"/>
      <c r="FB1089" s="29"/>
      <c r="FC1089" s="29"/>
      <c r="FD1089" s="29"/>
      <c r="FE1089" s="29"/>
      <c r="FF1089" s="29"/>
      <c r="FG1089" s="29"/>
      <c r="FH1089" s="29"/>
      <c r="FI1089" s="29"/>
      <c r="FJ1089" s="29"/>
      <c r="FK1089" s="29"/>
      <c r="FL1089" s="29"/>
      <c r="FM1089" s="29"/>
      <c r="FN1089" s="29"/>
      <c r="FO1089" s="29"/>
      <c r="FP1089" s="29"/>
      <c r="FQ1089" s="29"/>
      <c r="FR1089" s="29"/>
      <c r="FS1089" s="29"/>
      <c r="FT1089" s="29"/>
      <c r="FU1089" s="29"/>
      <c r="FV1089" s="29"/>
      <c r="FW1089" s="29"/>
      <c r="FX1089" s="29"/>
      <c r="FY1089" s="29"/>
      <c r="FZ1089" s="29"/>
      <c r="GA1089" s="29"/>
      <c r="GB1089" s="29"/>
      <c r="GC1089" s="29"/>
    </row>
    <row r="1090" spans="1:185" s="30" customFormat="1" ht="15.75" hidden="1" customHeight="1" x14ac:dyDescent="0.2">
      <c r="A1090" s="25" t="s">
        <v>1723</v>
      </c>
      <c r="B1090" s="41" t="s">
        <v>3334</v>
      </c>
      <c r="C1090" s="26" t="s">
        <v>105</v>
      </c>
      <c r="D1090" s="24" t="s">
        <v>2668</v>
      </c>
      <c r="E1090" s="24" t="s">
        <v>3470</v>
      </c>
      <c r="F1090" s="31"/>
      <c r="G1090" s="24" t="s">
        <v>3466</v>
      </c>
      <c r="H1090" s="24" t="s">
        <v>1374</v>
      </c>
      <c r="I1090" s="25">
        <v>3</v>
      </c>
      <c r="J1090" s="24" t="s">
        <v>3423</v>
      </c>
      <c r="K1090" s="24" t="s">
        <v>3424</v>
      </c>
      <c r="L1090" s="27">
        <v>999733426</v>
      </c>
      <c r="M1090" s="28" t="s">
        <v>112</v>
      </c>
      <c r="N1090" s="28"/>
      <c r="O1090" s="27"/>
      <c r="P1090" s="27"/>
      <c r="Q1090" s="33">
        <f t="shared" ref="Q1090:Q1108" si="78">SUM(T1090:EE1090)</f>
        <v>0</v>
      </c>
      <c r="R1090" s="34">
        <f t="shared" si="77"/>
        <v>66</v>
      </c>
      <c r="S1090" s="23"/>
      <c r="T1090" s="27"/>
      <c r="U1090" s="29"/>
      <c r="V1090" s="29"/>
      <c r="W1090" s="27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  <c r="BM1090" s="29"/>
      <c r="BN1090" s="29"/>
      <c r="BO1090" s="29"/>
      <c r="BP1090" s="29"/>
      <c r="BQ1090" s="29"/>
      <c r="BR1090" s="29"/>
      <c r="BS1090" s="29"/>
      <c r="BT1090" s="29"/>
      <c r="BU1090" s="29"/>
      <c r="BV1090" s="29"/>
      <c r="BW1090" s="29"/>
      <c r="BX1090" s="29"/>
      <c r="BY1090" s="29"/>
      <c r="BZ1090" s="29"/>
      <c r="CA1090" s="29"/>
      <c r="CB1090" s="29"/>
      <c r="CC1090" s="29"/>
      <c r="CD1090" s="29"/>
      <c r="CE1090" s="29"/>
      <c r="CF1090" s="29"/>
      <c r="CG1090" s="29"/>
      <c r="CH1090" s="29"/>
      <c r="CI1090" s="29"/>
      <c r="CJ1090" s="29"/>
      <c r="CK1090" s="29"/>
      <c r="CL1090" s="29"/>
      <c r="CM1090" s="29"/>
      <c r="CN1090" s="29"/>
      <c r="CO1090" s="29"/>
      <c r="CP1090" s="29"/>
      <c r="CQ1090" s="29"/>
      <c r="CR1090" s="29"/>
      <c r="CS1090" s="29"/>
      <c r="CT1090" s="29"/>
      <c r="CU1090" s="29"/>
      <c r="CV1090" s="29"/>
      <c r="CW1090" s="29"/>
      <c r="CX1090" s="29"/>
      <c r="CY1090" s="29"/>
      <c r="CZ1090" s="29"/>
      <c r="DA1090" s="29"/>
      <c r="DB1090" s="29"/>
      <c r="DC1090" s="29"/>
      <c r="DD1090" s="29"/>
      <c r="DE1090" s="29"/>
      <c r="DF1090" s="29"/>
      <c r="DG1090" s="29"/>
      <c r="DH1090" s="29"/>
      <c r="DI1090" s="29"/>
      <c r="DJ1090" s="29"/>
      <c r="DK1090" s="29"/>
      <c r="DL1090" s="29"/>
      <c r="DM1090" s="29"/>
      <c r="DN1090" s="29"/>
      <c r="DO1090" s="29"/>
      <c r="DP1090" s="29"/>
      <c r="DQ1090" s="29"/>
      <c r="DR1090" s="29"/>
      <c r="DS1090" s="29"/>
      <c r="DT1090" s="29"/>
      <c r="DU1090" s="29"/>
      <c r="DV1090" s="29"/>
      <c r="DW1090" s="29"/>
      <c r="DX1090" s="29"/>
      <c r="DY1090" s="29"/>
      <c r="DZ1090" s="29"/>
      <c r="EA1090" s="29"/>
      <c r="EB1090" s="29"/>
      <c r="EC1090" s="29"/>
      <c r="ED1090" s="29"/>
      <c r="EE1090" s="29"/>
      <c r="EF1090" s="29"/>
      <c r="EG1090" s="29"/>
      <c r="EH1090" s="29"/>
      <c r="EI1090" s="29"/>
      <c r="EJ1090" s="29"/>
      <c r="EK1090" s="29"/>
      <c r="EL1090" s="29"/>
      <c r="EM1090" s="29"/>
      <c r="EN1090" s="29"/>
      <c r="EO1090" s="29"/>
      <c r="EP1090" s="29"/>
      <c r="EQ1090" s="29"/>
      <c r="ER1090" s="29"/>
      <c r="ES1090" s="29"/>
      <c r="ET1090" s="29"/>
      <c r="EU1090" s="29"/>
      <c r="EV1090" s="29"/>
      <c r="EW1090" s="29"/>
      <c r="EX1090" s="29"/>
      <c r="EY1090" s="29"/>
      <c r="EZ1090" s="29"/>
      <c r="FA1090" s="29"/>
      <c r="FB1090" s="29"/>
      <c r="FC1090" s="29"/>
      <c r="FD1090" s="29"/>
      <c r="FE1090" s="29"/>
      <c r="FF1090" s="29"/>
      <c r="FG1090" s="29"/>
      <c r="FH1090" s="29"/>
      <c r="FI1090" s="29"/>
      <c r="FJ1090" s="29"/>
      <c r="FK1090" s="29"/>
      <c r="FL1090" s="29"/>
      <c r="FM1090" s="29"/>
      <c r="FN1090" s="29"/>
      <c r="FO1090" s="29"/>
      <c r="FP1090" s="29"/>
      <c r="FQ1090" s="29"/>
      <c r="FR1090" s="29"/>
      <c r="FS1090" s="29"/>
      <c r="FT1090" s="29"/>
      <c r="FU1090" s="29"/>
      <c r="FV1090" s="29"/>
      <c r="FW1090" s="29"/>
      <c r="FX1090" s="29"/>
      <c r="FY1090" s="29"/>
      <c r="FZ1090" s="29"/>
      <c r="GA1090" s="29"/>
      <c r="GB1090" s="29"/>
      <c r="GC1090" s="29"/>
    </row>
    <row r="1091" spans="1:185" s="30" customFormat="1" ht="15.75" hidden="1" customHeight="1" x14ac:dyDescent="0.2">
      <c r="A1091" s="25" t="s">
        <v>1723</v>
      </c>
      <c r="B1091" s="41" t="s">
        <v>3334</v>
      </c>
      <c r="C1091" s="26" t="s">
        <v>105</v>
      </c>
      <c r="D1091" s="24" t="s">
        <v>3471</v>
      </c>
      <c r="E1091" s="24" t="s">
        <v>3126</v>
      </c>
      <c r="F1091" s="31"/>
      <c r="G1091" s="24" t="s">
        <v>843</v>
      </c>
      <c r="H1091" s="24" t="s">
        <v>122</v>
      </c>
      <c r="I1091" s="25">
        <v>4</v>
      </c>
      <c r="J1091" s="24" t="s">
        <v>3127</v>
      </c>
      <c r="K1091" s="24" t="s">
        <v>3128</v>
      </c>
      <c r="L1091" s="27">
        <v>999710319</v>
      </c>
      <c r="M1091" s="28" t="s">
        <v>112</v>
      </c>
      <c r="N1091" s="28"/>
      <c r="O1091" s="27"/>
      <c r="P1091" s="27"/>
      <c r="Q1091" s="33">
        <f t="shared" si="78"/>
        <v>0</v>
      </c>
      <c r="R1091" s="34">
        <f t="shared" si="77"/>
        <v>66</v>
      </c>
      <c r="S1091" s="23"/>
      <c r="T1091" s="27"/>
      <c r="U1091" s="29"/>
      <c r="V1091" s="29"/>
      <c r="W1091" s="27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29"/>
      <c r="BL1091" s="29"/>
      <c r="BM1091" s="29"/>
      <c r="BN1091" s="29"/>
      <c r="BO1091" s="29"/>
      <c r="BP1091" s="29"/>
      <c r="BQ1091" s="29"/>
      <c r="BR1091" s="29"/>
      <c r="BS1091" s="29"/>
      <c r="BT1091" s="29"/>
      <c r="BU1091" s="29"/>
      <c r="BV1091" s="29"/>
      <c r="BW1091" s="29"/>
      <c r="BX1091" s="29"/>
      <c r="BY1091" s="29"/>
      <c r="BZ1091" s="29"/>
      <c r="CA1091" s="29"/>
      <c r="CB1091" s="29"/>
      <c r="CC1091" s="29"/>
      <c r="CD1091" s="29"/>
      <c r="CE1091" s="29"/>
      <c r="CF1091" s="29"/>
      <c r="CG1091" s="29"/>
      <c r="CH1091" s="29"/>
      <c r="CI1091" s="29"/>
      <c r="CJ1091" s="29"/>
      <c r="CK1091" s="29"/>
      <c r="CL1091" s="29"/>
      <c r="CM1091" s="29"/>
      <c r="CN1091" s="29"/>
      <c r="CO1091" s="29"/>
      <c r="CP1091" s="29"/>
      <c r="CQ1091" s="29"/>
      <c r="CR1091" s="29"/>
      <c r="CS1091" s="29"/>
      <c r="CT1091" s="29"/>
      <c r="CU1091" s="29"/>
      <c r="CV1091" s="29"/>
      <c r="CW1091" s="29"/>
      <c r="CX1091" s="29"/>
      <c r="CY1091" s="29"/>
      <c r="CZ1091" s="29"/>
      <c r="DA1091" s="29"/>
      <c r="DB1091" s="29"/>
      <c r="DC1091" s="29"/>
      <c r="DD1091" s="29"/>
      <c r="DE1091" s="29"/>
      <c r="DF1091" s="29"/>
      <c r="DG1091" s="29"/>
      <c r="DH1091" s="29"/>
      <c r="DI1091" s="29"/>
      <c r="DJ1091" s="29"/>
      <c r="DK1091" s="29"/>
      <c r="DL1091" s="29"/>
      <c r="DM1091" s="29"/>
      <c r="DN1091" s="29"/>
      <c r="DO1091" s="29"/>
      <c r="DP1091" s="29"/>
      <c r="DQ1091" s="29"/>
      <c r="DR1091" s="29"/>
      <c r="DS1091" s="29"/>
      <c r="DT1091" s="29"/>
      <c r="DU1091" s="29"/>
      <c r="DV1091" s="29"/>
      <c r="DW1091" s="29"/>
      <c r="DX1091" s="29"/>
      <c r="DY1091" s="29"/>
      <c r="DZ1091" s="29"/>
      <c r="EA1091" s="29"/>
      <c r="EB1091" s="29"/>
      <c r="EC1091" s="29"/>
      <c r="ED1091" s="29"/>
      <c r="EE1091" s="29"/>
      <c r="EF1091" s="29"/>
      <c r="EG1091" s="29"/>
      <c r="EH1091" s="29"/>
      <c r="EI1091" s="29"/>
      <c r="EJ1091" s="29"/>
      <c r="EK1091" s="29"/>
      <c r="EL1091" s="29"/>
      <c r="EM1091" s="29"/>
      <c r="EN1091" s="29"/>
      <c r="EO1091" s="29"/>
      <c r="EP1091" s="29"/>
      <c r="EQ1091" s="29"/>
      <c r="ER1091" s="29"/>
      <c r="ES1091" s="29"/>
      <c r="ET1091" s="29"/>
      <c r="EU1091" s="29"/>
      <c r="EV1091" s="29"/>
      <c r="EW1091" s="29"/>
      <c r="EX1091" s="29"/>
      <c r="EY1091" s="29"/>
      <c r="EZ1091" s="29"/>
      <c r="FA1091" s="29"/>
      <c r="FB1091" s="29"/>
      <c r="FC1091" s="29"/>
      <c r="FD1091" s="29"/>
      <c r="FE1091" s="29"/>
      <c r="FF1091" s="29"/>
      <c r="FG1091" s="29"/>
      <c r="FH1091" s="29"/>
      <c r="FI1091" s="29"/>
      <c r="FJ1091" s="29"/>
      <c r="FK1091" s="29"/>
      <c r="FL1091" s="29"/>
      <c r="FM1091" s="29"/>
      <c r="FN1091" s="29"/>
      <c r="FO1091" s="29"/>
      <c r="FP1091" s="29"/>
      <c r="FQ1091" s="29"/>
      <c r="FR1091" s="29"/>
      <c r="FS1091" s="29"/>
      <c r="FT1091" s="29"/>
      <c r="FU1091" s="29"/>
      <c r="FV1091" s="29"/>
      <c r="FW1091" s="29"/>
      <c r="FX1091" s="29"/>
      <c r="FY1091" s="29"/>
      <c r="FZ1091" s="29"/>
      <c r="GA1091" s="29"/>
      <c r="GB1091" s="29"/>
      <c r="GC1091" s="29"/>
    </row>
    <row r="1092" spans="1:185" s="30" customFormat="1" ht="15.75" hidden="1" customHeight="1" x14ac:dyDescent="0.2">
      <c r="A1092" s="25" t="s">
        <v>1723</v>
      </c>
      <c r="B1092" s="41" t="s">
        <v>3334</v>
      </c>
      <c r="C1092" s="26" t="s">
        <v>105</v>
      </c>
      <c r="D1092" s="24" t="s">
        <v>2535</v>
      </c>
      <c r="E1092" s="24" t="s">
        <v>3472</v>
      </c>
      <c r="F1092" s="31">
        <v>37401</v>
      </c>
      <c r="G1092" s="24" t="s">
        <v>3473</v>
      </c>
      <c r="H1092" s="24" t="s">
        <v>316</v>
      </c>
      <c r="I1092" s="25">
        <v>7</v>
      </c>
      <c r="J1092" s="24" t="s">
        <v>3474</v>
      </c>
      <c r="K1092" s="24" t="s">
        <v>3475</v>
      </c>
      <c r="L1092" s="27">
        <v>999900623</v>
      </c>
      <c r="M1092" s="28" t="s">
        <v>112</v>
      </c>
      <c r="N1092" s="28"/>
      <c r="O1092" s="27"/>
      <c r="P1092" s="27"/>
      <c r="Q1092" s="33">
        <f t="shared" si="78"/>
        <v>0</v>
      </c>
      <c r="R1092" s="34">
        <f t="shared" si="77"/>
        <v>66</v>
      </c>
      <c r="S1092" s="23"/>
      <c r="T1092" s="27"/>
      <c r="U1092" s="29"/>
      <c r="V1092" s="29"/>
      <c r="W1092" s="27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  <c r="BL1092" s="29"/>
      <c r="BM1092" s="29"/>
      <c r="BN1092" s="29"/>
      <c r="BO1092" s="29"/>
      <c r="BP1092" s="29"/>
      <c r="BQ1092" s="29"/>
      <c r="BR1092" s="29"/>
      <c r="BS1092" s="29"/>
      <c r="BT1092" s="29"/>
      <c r="BU1092" s="29"/>
      <c r="BV1092" s="29"/>
      <c r="BW1092" s="29"/>
      <c r="BX1092" s="29"/>
      <c r="BY1092" s="29"/>
      <c r="BZ1092" s="29"/>
      <c r="CA1092" s="29"/>
      <c r="CB1092" s="29"/>
      <c r="CC1092" s="29"/>
      <c r="CD1092" s="29"/>
      <c r="CE1092" s="29"/>
      <c r="CF1092" s="29"/>
      <c r="CG1092" s="29"/>
      <c r="CH1092" s="29"/>
      <c r="CI1092" s="29"/>
      <c r="CJ1092" s="29"/>
      <c r="CK1092" s="29"/>
      <c r="CL1092" s="29"/>
      <c r="CM1092" s="29"/>
      <c r="CN1092" s="29"/>
      <c r="CO1092" s="29"/>
      <c r="CP1092" s="29"/>
      <c r="CQ1092" s="29"/>
      <c r="CR1092" s="29"/>
      <c r="CS1092" s="29"/>
      <c r="CT1092" s="29"/>
      <c r="CU1092" s="29"/>
      <c r="CV1092" s="29"/>
      <c r="CW1092" s="29"/>
      <c r="CX1092" s="29"/>
      <c r="CY1092" s="29"/>
      <c r="CZ1092" s="29"/>
      <c r="DA1092" s="29"/>
      <c r="DB1092" s="29"/>
      <c r="DC1092" s="29"/>
      <c r="DD1092" s="29"/>
      <c r="DE1092" s="29"/>
      <c r="DF1092" s="29"/>
      <c r="DG1092" s="29"/>
      <c r="DH1092" s="29"/>
      <c r="DI1092" s="29"/>
      <c r="DJ1092" s="29"/>
      <c r="DK1092" s="29"/>
      <c r="DL1092" s="29"/>
      <c r="DM1092" s="29"/>
      <c r="DN1092" s="29"/>
      <c r="DO1092" s="29"/>
      <c r="DP1092" s="29"/>
      <c r="DQ1092" s="29"/>
      <c r="DR1092" s="29"/>
      <c r="DS1092" s="29"/>
      <c r="DT1092" s="29"/>
      <c r="DU1092" s="29"/>
      <c r="DV1092" s="29"/>
      <c r="DW1092" s="29"/>
      <c r="DX1092" s="29"/>
      <c r="DY1092" s="29"/>
      <c r="DZ1092" s="29"/>
      <c r="EA1092" s="29"/>
      <c r="EB1092" s="29"/>
      <c r="EC1092" s="29"/>
      <c r="ED1092" s="29"/>
      <c r="EE1092" s="29"/>
      <c r="EF1092" s="29"/>
      <c r="EG1092" s="29"/>
      <c r="EH1092" s="29"/>
      <c r="EI1092" s="29"/>
      <c r="EJ1092" s="29"/>
      <c r="EK1092" s="29"/>
      <c r="EL1092" s="29"/>
      <c r="EM1092" s="29"/>
      <c r="EN1092" s="29"/>
      <c r="EO1092" s="29"/>
      <c r="EP1092" s="29"/>
      <c r="EQ1092" s="29"/>
      <c r="ER1092" s="29"/>
      <c r="ES1092" s="29"/>
      <c r="ET1092" s="29"/>
      <c r="EU1092" s="29"/>
      <c r="EV1092" s="29"/>
      <c r="EW1092" s="29"/>
      <c r="EX1092" s="29"/>
      <c r="EY1092" s="29"/>
      <c r="EZ1092" s="29"/>
      <c r="FA1092" s="29"/>
      <c r="FB1092" s="29"/>
      <c r="FC1092" s="29"/>
      <c r="FD1092" s="29"/>
      <c r="FE1092" s="29"/>
      <c r="FF1092" s="29"/>
      <c r="FG1092" s="29"/>
      <c r="FH1092" s="29"/>
      <c r="FI1092" s="29"/>
      <c r="FJ1092" s="29"/>
      <c r="FK1092" s="29"/>
      <c r="FL1092" s="29"/>
      <c r="FM1092" s="29"/>
      <c r="FN1092" s="29"/>
      <c r="FO1092" s="29"/>
      <c r="FP1092" s="29"/>
      <c r="FQ1092" s="29"/>
      <c r="FR1092" s="29"/>
      <c r="FS1092" s="29"/>
      <c r="FT1092" s="29"/>
      <c r="FU1092" s="29"/>
      <c r="FV1092" s="29"/>
      <c r="FW1092" s="29"/>
      <c r="FX1092" s="29"/>
      <c r="FY1092" s="29"/>
      <c r="FZ1092" s="29"/>
      <c r="GA1092" s="29"/>
      <c r="GB1092" s="29"/>
      <c r="GC1092" s="29"/>
    </row>
    <row r="1093" spans="1:185" s="30" customFormat="1" ht="15.75" hidden="1" customHeight="1" x14ac:dyDescent="0.2">
      <c r="A1093" s="25" t="s">
        <v>1723</v>
      </c>
      <c r="B1093" s="41" t="s">
        <v>3334</v>
      </c>
      <c r="C1093" s="26" t="s">
        <v>105</v>
      </c>
      <c r="D1093" s="24" t="s">
        <v>3476</v>
      </c>
      <c r="E1093" s="24" t="s">
        <v>3477</v>
      </c>
      <c r="F1093" s="31">
        <v>37401</v>
      </c>
      <c r="G1093" s="24" t="s">
        <v>3478</v>
      </c>
      <c r="H1093" s="24" t="s">
        <v>169</v>
      </c>
      <c r="I1093" s="25">
        <v>2</v>
      </c>
      <c r="J1093" s="24" t="s">
        <v>881</v>
      </c>
      <c r="K1093" s="24" t="s">
        <v>882</v>
      </c>
      <c r="L1093" s="27">
        <v>999862766</v>
      </c>
      <c r="M1093" s="28" t="s">
        <v>112</v>
      </c>
      <c r="N1093" s="28"/>
      <c r="O1093" s="27"/>
      <c r="P1093" s="27"/>
      <c r="Q1093" s="33">
        <f t="shared" si="78"/>
        <v>0</v>
      </c>
      <c r="R1093" s="34">
        <f t="shared" si="77"/>
        <v>66</v>
      </c>
      <c r="S1093" s="23"/>
      <c r="T1093" s="27"/>
      <c r="U1093" s="29"/>
      <c r="V1093" s="29"/>
      <c r="W1093" s="27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  <c r="BL1093" s="29"/>
      <c r="BM1093" s="29"/>
      <c r="BN1093" s="29"/>
      <c r="BO1093" s="29"/>
      <c r="BP1093" s="29"/>
      <c r="BQ1093" s="29"/>
      <c r="BR1093" s="29"/>
      <c r="BS1093" s="29"/>
      <c r="BT1093" s="29"/>
      <c r="BU1093" s="29"/>
      <c r="BV1093" s="29"/>
      <c r="BW1093" s="29"/>
      <c r="BX1093" s="29"/>
      <c r="BY1093" s="29"/>
      <c r="BZ1093" s="29"/>
      <c r="CA1093" s="29"/>
      <c r="CB1093" s="29"/>
      <c r="CC1093" s="29"/>
      <c r="CD1093" s="29"/>
      <c r="CE1093" s="29"/>
      <c r="CF1093" s="29"/>
      <c r="CG1093" s="29"/>
      <c r="CH1093" s="29"/>
      <c r="CI1093" s="29"/>
      <c r="CJ1093" s="29"/>
      <c r="CK1093" s="29"/>
      <c r="CL1093" s="29"/>
      <c r="CM1093" s="29"/>
      <c r="CN1093" s="29"/>
      <c r="CO1093" s="29"/>
      <c r="CP1093" s="29"/>
      <c r="CQ1093" s="29"/>
      <c r="CR1093" s="29"/>
      <c r="CS1093" s="29"/>
      <c r="CT1093" s="29"/>
      <c r="CU1093" s="29"/>
      <c r="CV1093" s="29"/>
      <c r="CW1093" s="29"/>
      <c r="CX1093" s="29"/>
      <c r="CY1093" s="29"/>
      <c r="CZ1093" s="29"/>
      <c r="DA1093" s="29"/>
      <c r="DB1093" s="29"/>
      <c r="DC1093" s="29"/>
      <c r="DD1093" s="29"/>
      <c r="DE1093" s="29"/>
      <c r="DF1093" s="29"/>
      <c r="DG1093" s="29"/>
      <c r="DH1093" s="29"/>
      <c r="DI1093" s="29"/>
      <c r="DJ1093" s="29"/>
      <c r="DK1093" s="29"/>
      <c r="DL1093" s="29"/>
      <c r="DM1093" s="29"/>
      <c r="DN1093" s="29"/>
      <c r="DO1093" s="29"/>
      <c r="DP1093" s="29"/>
      <c r="DQ1093" s="29"/>
      <c r="DR1093" s="29"/>
      <c r="DS1093" s="29"/>
      <c r="DT1093" s="29"/>
      <c r="DU1093" s="29"/>
      <c r="DV1093" s="29"/>
      <c r="DW1093" s="29"/>
      <c r="DX1093" s="29"/>
      <c r="DY1093" s="29"/>
      <c r="DZ1093" s="29"/>
      <c r="EA1093" s="29"/>
      <c r="EB1093" s="29"/>
      <c r="EC1093" s="29"/>
      <c r="ED1093" s="29"/>
      <c r="EE1093" s="29"/>
      <c r="EF1093" s="29"/>
      <c r="EG1093" s="29"/>
      <c r="EH1093" s="29"/>
      <c r="EI1093" s="29"/>
      <c r="EJ1093" s="29"/>
      <c r="EK1093" s="29"/>
      <c r="EL1093" s="29"/>
      <c r="EM1093" s="29"/>
      <c r="EN1093" s="29"/>
      <c r="EO1093" s="29"/>
      <c r="EP1093" s="29"/>
      <c r="EQ1093" s="29"/>
      <c r="ER1093" s="29"/>
      <c r="ES1093" s="29"/>
      <c r="ET1093" s="29"/>
      <c r="EU1093" s="29"/>
      <c r="EV1093" s="29"/>
      <c r="EW1093" s="29"/>
      <c r="EX1093" s="29"/>
      <c r="EY1093" s="29"/>
      <c r="EZ1093" s="29"/>
      <c r="FA1093" s="29"/>
      <c r="FB1093" s="29"/>
      <c r="FC1093" s="29"/>
      <c r="FD1093" s="29"/>
      <c r="FE1093" s="29"/>
      <c r="FF1093" s="29"/>
      <c r="FG1093" s="29"/>
      <c r="FH1093" s="29"/>
      <c r="FI1093" s="29"/>
      <c r="FJ1093" s="29"/>
      <c r="FK1093" s="29"/>
      <c r="FL1093" s="29"/>
      <c r="FM1093" s="29"/>
      <c r="FN1093" s="29"/>
      <c r="FO1093" s="29"/>
      <c r="FP1093" s="29"/>
      <c r="FQ1093" s="29"/>
      <c r="FR1093" s="29"/>
      <c r="FS1093" s="29"/>
      <c r="FT1093" s="29"/>
      <c r="FU1093" s="29"/>
      <c r="FV1093" s="29"/>
      <c r="FW1093" s="29"/>
      <c r="FX1093" s="29"/>
      <c r="FY1093" s="29"/>
      <c r="FZ1093" s="29"/>
      <c r="GA1093" s="29"/>
      <c r="GB1093" s="29"/>
      <c r="GC1093" s="29"/>
    </row>
    <row r="1094" spans="1:185" s="30" customFormat="1" ht="15.75" hidden="1" customHeight="1" x14ac:dyDescent="0.2">
      <c r="A1094" s="25" t="s">
        <v>1723</v>
      </c>
      <c r="B1094" s="41" t="s">
        <v>3334</v>
      </c>
      <c r="C1094" s="26" t="s">
        <v>105</v>
      </c>
      <c r="D1094" s="24" t="s">
        <v>1912</v>
      </c>
      <c r="E1094" s="24" t="s">
        <v>3296</v>
      </c>
      <c r="F1094" s="31"/>
      <c r="G1094" s="24" t="s">
        <v>468</v>
      </c>
      <c r="H1094" s="24" t="s">
        <v>122</v>
      </c>
      <c r="I1094" s="25">
        <v>4</v>
      </c>
      <c r="J1094" s="24" t="s">
        <v>328</v>
      </c>
      <c r="K1094" s="24" t="s">
        <v>329</v>
      </c>
      <c r="L1094" s="27">
        <v>999705163</v>
      </c>
      <c r="M1094" s="28" t="s">
        <v>112</v>
      </c>
      <c r="N1094" s="28"/>
      <c r="O1094" s="27"/>
      <c r="P1094" s="27"/>
      <c r="Q1094" s="33">
        <f t="shared" si="78"/>
        <v>0</v>
      </c>
      <c r="R1094" s="34">
        <f t="shared" si="77"/>
        <v>66</v>
      </c>
      <c r="S1094" s="23"/>
      <c r="T1094" s="27"/>
      <c r="U1094" s="29"/>
      <c r="V1094" s="29"/>
      <c r="W1094" s="27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  <c r="BM1094" s="29"/>
      <c r="BN1094" s="29"/>
      <c r="BO1094" s="29"/>
      <c r="BP1094" s="29"/>
      <c r="BQ1094" s="29"/>
      <c r="BR1094" s="29"/>
      <c r="BS1094" s="29"/>
      <c r="BT1094" s="29"/>
      <c r="BU1094" s="29"/>
      <c r="BV1094" s="29"/>
      <c r="BW1094" s="29"/>
      <c r="BX1094" s="29"/>
      <c r="BY1094" s="29"/>
      <c r="BZ1094" s="29"/>
      <c r="CA1094" s="29"/>
      <c r="CB1094" s="29"/>
      <c r="CC1094" s="29"/>
      <c r="CD1094" s="29"/>
      <c r="CE1094" s="29"/>
      <c r="CF1094" s="29"/>
      <c r="CG1094" s="29"/>
      <c r="CH1094" s="29"/>
      <c r="CI1094" s="29"/>
      <c r="CJ1094" s="29"/>
      <c r="CK1094" s="29"/>
      <c r="CL1094" s="29"/>
      <c r="CM1094" s="29"/>
      <c r="CN1094" s="29"/>
      <c r="CO1094" s="29"/>
      <c r="CP1094" s="29"/>
      <c r="CQ1094" s="29"/>
      <c r="CR1094" s="29"/>
      <c r="CS1094" s="29"/>
      <c r="CT1094" s="29"/>
      <c r="CU1094" s="29"/>
      <c r="CV1094" s="29"/>
      <c r="CW1094" s="29"/>
      <c r="CX1094" s="29"/>
      <c r="CY1094" s="29"/>
      <c r="CZ1094" s="29"/>
      <c r="DA1094" s="29"/>
      <c r="DB1094" s="29"/>
      <c r="DC1094" s="29"/>
      <c r="DD1094" s="29"/>
      <c r="DE1094" s="29"/>
      <c r="DF1094" s="29"/>
      <c r="DG1094" s="29"/>
      <c r="DH1094" s="29"/>
      <c r="DI1094" s="29"/>
      <c r="DJ1094" s="29"/>
      <c r="DK1094" s="29"/>
      <c r="DL1094" s="29"/>
      <c r="DM1094" s="29"/>
      <c r="DN1094" s="29"/>
      <c r="DO1094" s="29"/>
      <c r="DP1094" s="29"/>
      <c r="DQ1094" s="29"/>
      <c r="DR1094" s="29"/>
      <c r="DS1094" s="29"/>
      <c r="DT1094" s="29"/>
      <c r="DU1094" s="29"/>
      <c r="DV1094" s="29"/>
      <c r="DW1094" s="29"/>
      <c r="DX1094" s="29"/>
      <c r="DY1094" s="29"/>
      <c r="DZ1094" s="29"/>
      <c r="EA1094" s="29"/>
      <c r="EB1094" s="29"/>
      <c r="EC1094" s="29"/>
      <c r="ED1094" s="29"/>
      <c r="EE1094" s="29"/>
      <c r="EF1094" s="29"/>
      <c r="EG1094" s="29"/>
      <c r="EH1094" s="29"/>
      <c r="EI1094" s="29"/>
      <c r="EJ1094" s="29"/>
      <c r="EK1094" s="29"/>
      <c r="EL1094" s="29"/>
      <c r="EM1094" s="29"/>
      <c r="EN1094" s="29"/>
      <c r="EO1094" s="29"/>
      <c r="EP1094" s="29"/>
      <c r="EQ1094" s="29"/>
      <c r="ER1094" s="29"/>
      <c r="ES1094" s="29"/>
      <c r="ET1094" s="29"/>
      <c r="EU1094" s="29"/>
      <c r="EV1094" s="29"/>
      <c r="EW1094" s="29"/>
      <c r="EX1094" s="29"/>
      <c r="EY1094" s="29"/>
      <c r="EZ1094" s="29"/>
      <c r="FA1094" s="29"/>
      <c r="FB1094" s="29"/>
      <c r="FC1094" s="29"/>
      <c r="FD1094" s="29"/>
      <c r="FE1094" s="29"/>
      <c r="FF1094" s="29"/>
      <c r="FG1094" s="29"/>
      <c r="FH1094" s="29"/>
      <c r="FI1094" s="29"/>
      <c r="FJ1094" s="29"/>
      <c r="FK1094" s="29"/>
      <c r="FL1094" s="29"/>
      <c r="FM1094" s="29"/>
      <c r="FN1094" s="29"/>
      <c r="FO1094" s="29"/>
      <c r="FP1094" s="29"/>
      <c r="FQ1094" s="29"/>
      <c r="FR1094" s="29"/>
      <c r="FS1094" s="29"/>
      <c r="FT1094" s="29"/>
      <c r="FU1094" s="29"/>
      <c r="FV1094" s="29"/>
      <c r="FW1094" s="29"/>
      <c r="FX1094" s="29"/>
      <c r="FY1094" s="29"/>
      <c r="FZ1094" s="29"/>
      <c r="GA1094" s="29"/>
      <c r="GB1094" s="29"/>
      <c r="GC1094" s="29"/>
    </row>
    <row r="1095" spans="1:185" s="30" customFormat="1" ht="15.75" hidden="1" customHeight="1" x14ac:dyDescent="0.2">
      <c r="A1095" s="25" t="s">
        <v>1723</v>
      </c>
      <c r="B1095" s="41" t="s">
        <v>3334</v>
      </c>
      <c r="C1095" s="26" t="s">
        <v>105</v>
      </c>
      <c r="D1095" s="24" t="s">
        <v>1906</v>
      </c>
      <c r="E1095" s="24" t="s">
        <v>521</v>
      </c>
      <c r="F1095" s="31"/>
      <c r="G1095" s="24" t="s">
        <v>3479</v>
      </c>
      <c r="H1095" s="24" t="s">
        <v>145</v>
      </c>
      <c r="I1095" s="25">
        <v>2</v>
      </c>
      <c r="J1095" s="24" t="s">
        <v>333</v>
      </c>
      <c r="K1095" s="24" t="s">
        <v>3480</v>
      </c>
      <c r="L1095" s="27">
        <v>999896323</v>
      </c>
      <c r="M1095" s="28" t="s">
        <v>112</v>
      </c>
      <c r="N1095" s="28"/>
      <c r="O1095" s="27"/>
      <c r="P1095" s="27"/>
      <c r="Q1095" s="33">
        <f t="shared" si="78"/>
        <v>0</v>
      </c>
      <c r="R1095" s="34">
        <f t="shared" si="77"/>
        <v>66</v>
      </c>
      <c r="S1095" s="23"/>
      <c r="T1095" s="27"/>
      <c r="U1095" s="29"/>
      <c r="V1095" s="29"/>
      <c r="W1095" s="27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  <c r="BM1095" s="29"/>
      <c r="BN1095" s="29"/>
      <c r="BO1095" s="29"/>
      <c r="BP1095" s="29"/>
      <c r="BQ1095" s="29"/>
      <c r="BR1095" s="29"/>
      <c r="BS1095" s="29"/>
      <c r="BT1095" s="29"/>
      <c r="BU1095" s="29"/>
      <c r="BV1095" s="29"/>
      <c r="BW1095" s="29"/>
      <c r="BX1095" s="29"/>
      <c r="BY1095" s="29"/>
      <c r="BZ1095" s="29"/>
      <c r="CA1095" s="29"/>
      <c r="CB1095" s="29"/>
      <c r="CC1095" s="29"/>
      <c r="CD1095" s="29"/>
      <c r="CE1095" s="29"/>
      <c r="CF1095" s="29"/>
      <c r="CG1095" s="29"/>
      <c r="CH1095" s="29"/>
      <c r="CI1095" s="29"/>
      <c r="CJ1095" s="29"/>
      <c r="CK1095" s="29"/>
      <c r="CL1095" s="29"/>
      <c r="CM1095" s="29"/>
      <c r="CN1095" s="29"/>
      <c r="CO1095" s="29"/>
      <c r="CP1095" s="29"/>
      <c r="CQ1095" s="29"/>
      <c r="CR1095" s="29"/>
      <c r="CS1095" s="29"/>
      <c r="CT1095" s="29"/>
      <c r="CU1095" s="29"/>
      <c r="CV1095" s="29"/>
      <c r="CW1095" s="29"/>
      <c r="CX1095" s="29"/>
      <c r="CY1095" s="29"/>
      <c r="CZ1095" s="29"/>
      <c r="DA1095" s="29"/>
      <c r="DB1095" s="29"/>
      <c r="DC1095" s="29"/>
      <c r="DD1095" s="29"/>
      <c r="DE1095" s="29"/>
      <c r="DF1095" s="29"/>
      <c r="DG1095" s="29"/>
      <c r="DH1095" s="29"/>
      <c r="DI1095" s="29"/>
      <c r="DJ1095" s="29"/>
      <c r="DK1095" s="29"/>
      <c r="DL1095" s="29"/>
      <c r="DM1095" s="29"/>
      <c r="DN1095" s="29"/>
      <c r="DO1095" s="29"/>
      <c r="DP1095" s="29"/>
      <c r="DQ1095" s="29"/>
      <c r="DR1095" s="29"/>
      <c r="DS1095" s="29"/>
      <c r="DT1095" s="29"/>
      <c r="DU1095" s="29"/>
      <c r="DV1095" s="29"/>
      <c r="DW1095" s="29"/>
      <c r="DX1095" s="29"/>
      <c r="DY1095" s="29"/>
      <c r="DZ1095" s="29"/>
      <c r="EA1095" s="29"/>
      <c r="EB1095" s="29"/>
      <c r="EC1095" s="29"/>
      <c r="ED1095" s="29"/>
      <c r="EE1095" s="29"/>
      <c r="EF1095" s="29"/>
      <c r="EG1095" s="29"/>
      <c r="EH1095" s="29"/>
      <c r="EI1095" s="29"/>
      <c r="EJ1095" s="29"/>
      <c r="EK1095" s="29"/>
      <c r="EL1095" s="29"/>
      <c r="EM1095" s="29"/>
      <c r="EN1095" s="29"/>
      <c r="EO1095" s="29"/>
      <c r="EP1095" s="29"/>
      <c r="EQ1095" s="29"/>
      <c r="ER1095" s="29"/>
      <c r="ES1095" s="29"/>
      <c r="ET1095" s="29"/>
      <c r="EU1095" s="29"/>
      <c r="EV1095" s="29"/>
      <c r="EW1095" s="29"/>
      <c r="EX1095" s="29"/>
      <c r="EY1095" s="29"/>
      <c r="EZ1095" s="29"/>
      <c r="FA1095" s="29"/>
      <c r="FB1095" s="29"/>
      <c r="FC1095" s="29"/>
      <c r="FD1095" s="29"/>
      <c r="FE1095" s="29"/>
      <c r="FF1095" s="29"/>
      <c r="FG1095" s="29"/>
      <c r="FH1095" s="29"/>
      <c r="FI1095" s="29"/>
      <c r="FJ1095" s="29"/>
      <c r="FK1095" s="29"/>
      <c r="FL1095" s="29"/>
      <c r="FM1095" s="29"/>
      <c r="FN1095" s="29"/>
      <c r="FO1095" s="29"/>
      <c r="FP1095" s="29"/>
      <c r="FQ1095" s="29"/>
      <c r="FR1095" s="29"/>
      <c r="FS1095" s="29"/>
      <c r="FT1095" s="29"/>
      <c r="FU1095" s="29"/>
      <c r="FV1095" s="29"/>
      <c r="FW1095" s="29"/>
      <c r="FX1095" s="29"/>
      <c r="FY1095" s="29"/>
      <c r="FZ1095" s="29"/>
      <c r="GA1095" s="29"/>
      <c r="GB1095" s="29"/>
      <c r="GC1095" s="29"/>
    </row>
    <row r="1096" spans="1:185" s="30" customFormat="1" ht="15.75" hidden="1" customHeight="1" x14ac:dyDescent="0.2">
      <c r="A1096" s="25" t="s">
        <v>1723</v>
      </c>
      <c r="B1096" s="41" t="s">
        <v>3334</v>
      </c>
      <c r="C1096" s="26" t="s">
        <v>105</v>
      </c>
      <c r="D1096" s="24" t="s">
        <v>3481</v>
      </c>
      <c r="E1096" s="24" t="s">
        <v>521</v>
      </c>
      <c r="F1096" s="31">
        <v>37265</v>
      </c>
      <c r="G1096" s="24" t="s">
        <v>1341</v>
      </c>
      <c r="H1096" s="24" t="s">
        <v>116</v>
      </c>
      <c r="I1096" s="25">
        <v>2</v>
      </c>
      <c r="J1096" s="24" t="s">
        <v>1342</v>
      </c>
      <c r="K1096" s="24" t="s">
        <v>1343</v>
      </c>
      <c r="L1096" s="27">
        <v>999733613</v>
      </c>
      <c r="M1096" s="28" t="s">
        <v>112</v>
      </c>
      <c r="N1096" s="28"/>
      <c r="O1096" s="27"/>
      <c r="P1096" s="27"/>
      <c r="Q1096" s="33">
        <f t="shared" si="78"/>
        <v>0</v>
      </c>
      <c r="R1096" s="34">
        <f t="shared" si="77"/>
        <v>66</v>
      </c>
      <c r="S1096" s="23"/>
      <c r="T1096" s="27"/>
      <c r="U1096" s="29"/>
      <c r="V1096" s="29"/>
      <c r="W1096" s="27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29"/>
      <c r="BL1096" s="29"/>
      <c r="BM1096" s="29"/>
      <c r="BN1096" s="29"/>
      <c r="BO1096" s="29"/>
      <c r="BP1096" s="29"/>
      <c r="BQ1096" s="29"/>
      <c r="BR1096" s="29"/>
      <c r="BS1096" s="29"/>
      <c r="BT1096" s="29"/>
      <c r="BU1096" s="29"/>
      <c r="BV1096" s="29"/>
      <c r="BW1096" s="29"/>
      <c r="BX1096" s="29"/>
      <c r="BY1096" s="29"/>
      <c r="BZ1096" s="29"/>
      <c r="CA1096" s="29"/>
      <c r="CB1096" s="29"/>
      <c r="CC1096" s="29"/>
      <c r="CD1096" s="29"/>
      <c r="CE1096" s="29"/>
      <c r="CF1096" s="29"/>
      <c r="CG1096" s="29"/>
      <c r="CH1096" s="29"/>
      <c r="CI1096" s="29"/>
      <c r="CJ1096" s="29"/>
      <c r="CK1096" s="29"/>
      <c r="CL1096" s="29"/>
      <c r="CM1096" s="29"/>
      <c r="CN1096" s="29"/>
      <c r="CO1096" s="29"/>
      <c r="CP1096" s="29"/>
      <c r="CQ1096" s="29"/>
      <c r="CR1096" s="29"/>
      <c r="CS1096" s="29"/>
      <c r="CT1096" s="29"/>
      <c r="CU1096" s="29"/>
      <c r="CV1096" s="29"/>
      <c r="CW1096" s="29"/>
      <c r="CX1096" s="29"/>
      <c r="CY1096" s="29"/>
      <c r="CZ1096" s="29"/>
      <c r="DA1096" s="29"/>
      <c r="DB1096" s="29"/>
      <c r="DC1096" s="29"/>
      <c r="DD1096" s="29"/>
      <c r="DE1096" s="29"/>
      <c r="DF1096" s="29"/>
      <c r="DG1096" s="29"/>
      <c r="DH1096" s="29"/>
      <c r="DI1096" s="29"/>
      <c r="DJ1096" s="29"/>
      <c r="DK1096" s="29"/>
      <c r="DL1096" s="29"/>
      <c r="DM1096" s="29"/>
      <c r="DN1096" s="29"/>
      <c r="DO1096" s="29"/>
      <c r="DP1096" s="29"/>
      <c r="DQ1096" s="29"/>
      <c r="DR1096" s="29"/>
      <c r="DS1096" s="29"/>
      <c r="DT1096" s="29"/>
      <c r="DU1096" s="29"/>
      <c r="DV1096" s="29"/>
      <c r="DW1096" s="29"/>
      <c r="DX1096" s="29"/>
      <c r="DY1096" s="29"/>
      <c r="DZ1096" s="29"/>
      <c r="EA1096" s="29"/>
      <c r="EB1096" s="29"/>
      <c r="EC1096" s="29"/>
      <c r="ED1096" s="29"/>
      <c r="EE1096" s="29"/>
      <c r="EF1096" s="29"/>
      <c r="EG1096" s="29"/>
      <c r="EH1096" s="29"/>
      <c r="EI1096" s="29"/>
      <c r="EJ1096" s="29"/>
      <c r="EK1096" s="29"/>
      <c r="EL1096" s="29"/>
      <c r="EM1096" s="29"/>
      <c r="EN1096" s="29"/>
      <c r="EO1096" s="29"/>
      <c r="EP1096" s="29"/>
      <c r="EQ1096" s="29"/>
      <c r="ER1096" s="29"/>
      <c r="ES1096" s="29"/>
      <c r="ET1096" s="29"/>
      <c r="EU1096" s="29"/>
      <c r="EV1096" s="29"/>
      <c r="EW1096" s="29"/>
      <c r="EX1096" s="29"/>
      <c r="EY1096" s="29"/>
      <c r="EZ1096" s="29"/>
      <c r="FA1096" s="29"/>
      <c r="FB1096" s="29"/>
      <c r="FC1096" s="29"/>
      <c r="FD1096" s="29"/>
      <c r="FE1096" s="29"/>
      <c r="FF1096" s="29"/>
      <c r="FG1096" s="29"/>
      <c r="FH1096" s="29"/>
      <c r="FI1096" s="29"/>
      <c r="FJ1096" s="29"/>
      <c r="FK1096" s="29"/>
      <c r="FL1096" s="29"/>
      <c r="FM1096" s="29"/>
      <c r="FN1096" s="29"/>
      <c r="FO1096" s="29"/>
      <c r="FP1096" s="29"/>
      <c r="FQ1096" s="29"/>
      <c r="FR1096" s="29"/>
      <c r="FS1096" s="29"/>
      <c r="FT1096" s="29"/>
      <c r="FU1096" s="29"/>
      <c r="FV1096" s="29"/>
      <c r="FW1096" s="29"/>
      <c r="FX1096" s="29"/>
      <c r="FY1096" s="29"/>
      <c r="FZ1096" s="29"/>
      <c r="GA1096" s="29"/>
      <c r="GB1096" s="29"/>
      <c r="GC1096" s="29"/>
    </row>
    <row r="1097" spans="1:185" s="30" customFormat="1" ht="15.75" hidden="1" customHeight="1" x14ac:dyDescent="0.2">
      <c r="A1097" s="25" t="s">
        <v>1723</v>
      </c>
      <c r="B1097" s="41" t="s">
        <v>3334</v>
      </c>
      <c r="C1097" s="26" t="s">
        <v>105</v>
      </c>
      <c r="D1097" s="24" t="s">
        <v>2103</v>
      </c>
      <c r="E1097" s="24" t="s">
        <v>3482</v>
      </c>
      <c r="F1097" s="31"/>
      <c r="G1097" s="24" t="s">
        <v>3483</v>
      </c>
      <c r="H1097" s="24" t="s">
        <v>322</v>
      </c>
      <c r="I1097" s="25">
        <v>5</v>
      </c>
      <c r="J1097" s="24" t="s">
        <v>1586</v>
      </c>
      <c r="K1097" s="24" t="s">
        <v>1587</v>
      </c>
      <c r="L1097" s="27">
        <v>999702736</v>
      </c>
      <c r="M1097" s="28" t="s">
        <v>112</v>
      </c>
      <c r="N1097" s="28"/>
      <c r="O1097" s="27"/>
      <c r="P1097" s="27"/>
      <c r="Q1097" s="33">
        <f t="shared" si="78"/>
        <v>0</v>
      </c>
      <c r="R1097" s="34">
        <f t="shared" ref="R1097:R1108" si="79">RANK(Q1097,$Q$995:$Q$1108)</f>
        <v>66</v>
      </c>
      <c r="S1097" s="23"/>
      <c r="T1097" s="27"/>
      <c r="U1097" s="29"/>
      <c r="V1097" s="29"/>
      <c r="W1097" s="27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  <c r="BM1097" s="29"/>
      <c r="BN1097" s="29"/>
      <c r="BO1097" s="29"/>
      <c r="BP1097" s="29"/>
      <c r="BQ1097" s="29"/>
      <c r="BR1097" s="29"/>
      <c r="BS1097" s="29"/>
      <c r="BT1097" s="29"/>
      <c r="BU1097" s="29"/>
      <c r="BV1097" s="29"/>
      <c r="BW1097" s="29"/>
      <c r="BX1097" s="29"/>
      <c r="BY1097" s="29"/>
      <c r="BZ1097" s="29"/>
      <c r="CA1097" s="29"/>
      <c r="CB1097" s="29"/>
      <c r="CC1097" s="29"/>
      <c r="CD1097" s="29"/>
      <c r="CE1097" s="29"/>
      <c r="CF1097" s="29"/>
      <c r="CG1097" s="29"/>
      <c r="CH1097" s="29"/>
      <c r="CI1097" s="29"/>
      <c r="CJ1097" s="29"/>
      <c r="CK1097" s="29"/>
      <c r="CL1097" s="29"/>
      <c r="CM1097" s="29"/>
      <c r="CN1097" s="29"/>
      <c r="CO1097" s="29"/>
      <c r="CP1097" s="29"/>
      <c r="CQ1097" s="29"/>
      <c r="CR1097" s="29"/>
      <c r="CS1097" s="29"/>
      <c r="CT1097" s="29"/>
      <c r="CU1097" s="29"/>
      <c r="CV1097" s="29"/>
      <c r="CW1097" s="29"/>
      <c r="CX1097" s="29"/>
      <c r="CY1097" s="29"/>
      <c r="CZ1097" s="29"/>
      <c r="DA1097" s="29"/>
      <c r="DB1097" s="29"/>
      <c r="DC1097" s="29"/>
      <c r="DD1097" s="29"/>
      <c r="DE1097" s="29"/>
      <c r="DF1097" s="29"/>
      <c r="DG1097" s="29"/>
      <c r="DH1097" s="29"/>
      <c r="DI1097" s="29"/>
      <c r="DJ1097" s="29"/>
      <c r="DK1097" s="29"/>
      <c r="DL1097" s="29"/>
      <c r="DM1097" s="29"/>
      <c r="DN1097" s="29"/>
      <c r="DO1097" s="29"/>
      <c r="DP1097" s="29"/>
      <c r="DQ1097" s="29"/>
      <c r="DR1097" s="29"/>
      <c r="DS1097" s="29"/>
      <c r="DT1097" s="29"/>
      <c r="DU1097" s="29"/>
      <c r="DV1097" s="29"/>
      <c r="DW1097" s="29"/>
      <c r="DX1097" s="29"/>
      <c r="DY1097" s="29"/>
      <c r="DZ1097" s="29"/>
      <c r="EA1097" s="29"/>
      <c r="EB1097" s="29"/>
      <c r="EC1097" s="29"/>
      <c r="ED1097" s="29"/>
      <c r="EE1097" s="29"/>
      <c r="EF1097" s="29"/>
      <c r="EG1097" s="29"/>
      <c r="EH1097" s="29"/>
      <c r="EI1097" s="29"/>
      <c r="EJ1097" s="29"/>
      <c r="EK1097" s="29"/>
      <c r="EL1097" s="29"/>
      <c r="EM1097" s="29"/>
      <c r="EN1097" s="29"/>
      <c r="EO1097" s="29"/>
      <c r="EP1097" s="29"/>
      <c r="EQ1097" s="29"/>
      <c r="ER1097" s="29"/>
      <c r="ES1097" s="29"/>
      <c r="ET1097" s="29"/>
      <c r="EU1097" s="29"/>
      <c r="EV1097" s="29"/>
      <c r="EW1097" s="29"/>
      <c r="EX1097" s="29"/>
      <c r="EY1097" s="29"/>
      <c r="EZ1097" s="29"/>
      <c r="FA1097" s="29"/>
      <c r="FB1097" s="29"/>
      <c r="FC1097" s="29"/>
      <c r="FD1097" s="29"/>
      <c r="FE1097" s="29"/>
      <c r="FF1097" s="29"/>
      <c r="FG1097" s="29"/>
      <c r="FH1097" s="29"/>
      <c r="FI1097" s="29"/>
      <c r="FJ1097" s="29"/>
      <c r="FK1097" s="29"/>
      <c r="FL1097" s="29"/>
      <c r="FM1097" s="29"/>
      <c r="FN1097" s="29"/>
      <c r="FO1097" s="29"/>
      <c r="FP1097" s="29"/>
      <c r="FQ1097" s="29"/>
      <c r="FR1097" s="29"/>
      <c r="FS1097" s="29"/>
      <c r="FT1097" s="29"/>
      <c r="FU1097" s="29"/>
      <c r="FV1097" s="29"/>
      <c r="FW1097" s="29"/>
      <c r="FX1097" s="29"/>
      <c r="FY1097" s="29"/>
      <c r="FZ1097" s="29"/>
      <c r="GA1097" s="29"/>
      <c r="GB1097" s="29"/>
      <c r="GC1097" s="29"/>
    </row>
    <row r="1098" spans="1:185" s="30" customFormat="1" ht="15.75" hidden="1" customHeight="1" x14ac:dyDescent="0.2">
      <c r="A1098" s="25" t="s">
        <v>1723</v>
      </c>
      <c r="B1098" s="41" t="s">
        <v>3334</v>
      </c>
      <c r="C1098" s="26" t="s">
        <v>105</v>
      </c>
      <c r="D1098" s="24" t="s">
        <v>1821</v>
      </c>
      <c r="E1098" s="24" t="s">
        <v>523</v>
      </c>
      <c r="F1098" s="31"/>
      <c r="G1098" s="24" t="s">
        <v>394</v>
      </c>
      <c r="H1098" s="24" t="s">
        <v>116</v>
      </c>
      <c r="I1098" s="25">
        <v>2</v>
      </c>
      <c r="J1098" s="24" t="s">
        <v>395</v>
      </c>
      <c r="K1098" s="24" t="s">
        <v>396</v>
      </c>
      <c r="L1098" s="27">
        <v>999852164</v>
      </c>
      <c r="M1098" s="28" t="s">
        <v>112</v>
      </c>
      <c r="N1098" s="28"/>
      <c r="O1098" s="27"/>
      <c r="P1098" s="27"/>
      <c r="Q1098" s="33">
        <f t="shared" si="78"/>
        <v>0</v>
      </c>
      <c r="R1098" s="34">
        <f t="shared" si="79"/>
        <v>66</v>
      </c>
      <c r="S1098" s="23"/>
      <c r="T1098" s="27"/>
      <c r="U1098" s="29"/>
      <c r="V1098" s="29"/>
      <c r="W1098" s="27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  <c r="BL1098" s="29"/>
      <c r="BM1098" s="29"/>
      <c r="BN1098" s="29"/>
      <c r="BO1098" s="29"/>
      <c r="BP1098" s="29"/>
      <c r="BQ1098" s="29"/>
      <c r="BR1098" s="29"/>
      <c r="BS1098" s="29"/>
      <c r="BT1098" s="29"/>
      <c r="BU1098" s="29"/>
      <c r="BV1098" s="29"/>
      <c r="BW1098" s="29"/>
      <c r="BX1098" s="29"/>
      <c r="BY1098" s="29"/>
      <c r="BZ1098" s="29"/>
      <c r="CA1098" s="29"/>
      <c r="CB1098" s="29"/>
      <c r="CC1098" s="29"/>
      <c r="CD1098" s="29"/>
      <c r="CE1098" s="29"/>
      <c r="CF1098" s="29"/>
      <c r="CG1098" s="29"/>
      <c r="CH1098" s="29"/>
      <c r="CI1098" s="29"/>
      <c r="CJ1098" s="29"/>
      <c r="CK1098" s="29"/>
      <c r="CL1098" s="29"/>
      <c r="CM1098" s="29"/>
      <c r="CN1098" s="29"/>
      <c r="CO1098" s="29"/>
      <c r="CP1098" s="29"/>
      <c r="CQ1098" s="29"/>
      <c r="CR1098" s="29"/>
      <c r="CS1098" s="29"/>
      <c r="CT1098" s="29"/>
      <c r="CU1098" s="29"/>
      <c r="CV1098" s="29"/>
      <c r="CW1098" s="29"/>
      <c r="CX1098" s="29"/>
      <c r="CY1098" s="29"/>
      <c r="CZ1098" s="29"/>
      <c r="DA1098" s="29"/>
      <c r="DB1098" s="29"/>
      <c r="DC1098" s="29"/>
      <c r="DD1098" s="29"/>
      <c r="DE1098" s="29"/>
      <c r="DF1098" s="29"/>
      <c r="DG1098" s="29"/>
      <c r="DH1098" s="29"/>
      <c r="DI1098" s="29"/>
      <c r="DJ1098" s="29"/>
      <c r="DK1098" s="29"/>
      <c r="DL1098" s="29"/>
      <c r="DM1098" s="29"/>
      <c r="DN1098" s="29"/>
      <c r="DO1098" s="29"/>
      <c r="DP1098" s="29"/>
      <c r="DQ1098" s="29"/>
      <c r="DR1098" s="29"/>
      <c r="DS1098" s="29"/>
      <c r="DT1098" s="29"/>
      <c r="DU1098" s="29"/>
      <c r="DV1098" s="29"/>
      <c r="DW1098" s="29"/>
      <c r="DX1098" s="29"/>
      <c r="DY1098" s="29"/>
      <c r="DZ1098" s="29"/>
      <c r="EA1098" s="29"/>
      <c r="EB1098" s="29"/>
      <c r="EC1098" s="29"/>
      <c r="ED1098" s="29"/>
      <c r="EE1098" s="29"/>
      <c r="EF1098" s="29"/>
      <c r="EG1098" s="29"/>
      <c r="EH1098" s="29"/>
      <c r="EI1098" s="29"/>
      <c r="EJ1098" s="29"/>
      <c r="EK1098" s="29"/>
      <c r="EL1098" s="29"/>
      <c r="EM1098" s="29"/>
      <c r="EN1098" s="29"/>
      <c r="EO1098" s="29"/>
      <c r="EP1098" s="29"/>
      <c r="EQ1098" s="29"/>
      <c r="ER1098" s="29"/>
      <c r="ES1098" s="29"/>
      <c r="ET1098" s="29"/>
      <c r="EU1098" s="29"/>
      <c r="EV1098" s="29"/>
      <c r="EW1098" s="29"/>
      <c r="EX1098" s="29"/>
      <c r="EY1098" s="29"/>
      <c r="EZ1098" s="29"/>
      <c r="FA1098" s="29"/>
      <c r="FB1098" s="29"/>
      <c r="FC1098" s="29"/>
      <c r="FD1098" s="29"/>
      <c r="FE1098" s="29"/>
      <c r="FF1098" s="29"/>
      <c r="FG1098" s="29"/>
      <c r="FH1098" s="29"/>
      <c r="FI1098" s="29"/>
      <c r="FJ1098" s="29"/>
      <c r="FK1098" s="29"/>
      <c r="FL1098" s="29"/>
      <c r="FM1098" s="29"/>
      <c r="FN1098" s="29"/>
      <c r="FO1098" s="29"/>
      <c r="FP1098" s="29"/>
      <c r="FQ1098" s="29"/>
      <c r="FR1098" s="29"/>
      <c r="FS1098" s="29"/>
      <c r="FT1098" s="29"/>
      <c r="FU1098" s="29"/>
      <c r="FV1098" s="29"/>
      <c r="FW1098" s="29"/>
      <c r="FX1098" s="29"/>
      <c r="FY1098" s="29"/>
      <c r="FZ1098" s="29"/>
      <c r="GA1098" s="29"/>
      <c r="GB1098" s="29"/>
      <c r="GC1098" s="29"/>
    </row>
    <row r="1099" spans="1:185" s="30" customFormat="1" ht="15.75" hidden="1" customHeight="1" x14ac:dyDescent="0.2">
      <c r="A1099" s="25" t="s">
        <v>1723</v>
      </c>
      <c r="B1099" s="41" t="s">
        <v>3334</v>
      </c>
      <c r="C1099" s="26" t="s">
        <v>105</v>
      </c>
      <c r="D1099" s="24" t="s">
        <v>3484</v>
      </c>
      <c r="E1099" s="24" t="s">
        <v>3485</v>
      </c>
      <c r="F1099" s="31"/>
      <c r="G1099" s="24" t="s">
        <v>3486</v>
      </c>
      <c r="H1099" s="24" t="s">
        <v>139</v>
      </c>
      <c r="I1099" s="25">
        <v>8</v>
      </c>
      <c r="J1099" s="24" t="s">
        <v>3487</v>
      </c>
      <c r="K1099" s="24"/>
      <c r="L1099" s="27">
        <v>999740683</v>
      </c>
      <c r="M1099" s="28" t="s">
        <v>112</v>
      </c>
      <c r="N1099" s="28"/>
      <c r="O1099" s="27"/>
      <c r="P1099" s="27"/>
      <c r="Q1099" s="33">
        <f t="shared" si="78"/>
        <v>0</v>
      </c>
      <c r="R1099" s="34">
        <f t="shared" si="79"/>
        <v>66</v>
      </c>
      <c r="S1099" s="23"/>
      <c r="T1099" s="27"/>
      <c r="U1099" s="29"/>
      <c r="V1099" s="29"/>
      <c r="W1099" s="27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</row>
    <row r="1100" spans="1:185" s="30" customFormat="1" ht="15.75" hidden="1" customHeight="1" x14ac:dyDescent="0.2">
      <c r="A1100" s="25" t="s">
        <v>1723</v>
      </c>
      <c r="B1100" s="41" t="s">
        <v>3334</v>
      </c>
      <c r="C1100" s="26" t="s">
        <v>105</v>
      </c>
      <c r="D1100" s="24" t="s">
        <v>2413</v>
      </c>
      <c r="E1100" s="24" t="s">
        <v>883</v>
      </c>
      <c r="F1100" s="31"/>
      <c r="G1100" s="24" t="s">
        <v>3405</v>
      </c>
      <c r="H1100" s="24" t="s">
        <v>169</v>
      </c>
      <c r="I1100" s="25">
        <v>2</v>
      </c>
      <c r="J1100" s="24" t="s">
        <v>170</v>
      </c>
      <c r="K1100" s="24" t="s">
        <v>171</v>
      </c>
      <c r="L1100" s="27">
        <v>999738018</v>
      </c>
      <c r="M1100" s="28" t="s">
        <v>112</v>
      </c>
      <c r="N1100" s="28"/>
      <c r="O1100" s="27"/>
      <c r="P1100" s="27"/>
      <c r="Q1100" s="33">
        <f t="shared" si="78"/>
        <v>0</v>
      </c>
      <c r="R1100" s="34">
        <f t="shared" si="79"/>
        <v>66</v>
      </c>
      <c r="S1100" s="23"/>
      <c r="T1100" s="27"/>
      <c r="U1100" s="29"/>
      <c r="V1100" s="29"/>
      <c r="W1100" s="27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  <c r="BM1100" s="29"/>
      <c r="BN1100" s="29"/>
      <c r="BO1100" s="29"/>
      <c r="BP1100" s="29"/>
      <c r="BQ1100" s="29"/>
      <c r="BR1100" s="29"/>
      <c r="BS1100" s="29"/>
      <c r="BT1100" s="29"/>
      <c r="BU1100" s="29"/>
      <c r="BV1100" s="29"/>
      <c r="BW1100" s="29"/>
      <c r="BX1100" s="29"/>
      <c r="BY1100" s="29"/>
      <c r="BZ1100" s="29"/>
      <c r="CA1100" s="29"/>
      <c r="CB1100" s="29"/>
      <c r="CC1100" s="29"/>
      <c r="CD1100" s="29"/>
      <c r="CE1100" s="29"/>
      <c r="CF1100" s="29"/>
      <c r="CG1100" s="29"/>
      <c r="CH1100" s="29"/>
      <c r="CI1100" s="29"/>
      <c r="CJ1100" s="29"/>
      <c r="CK1100" s="29"/>
      <c r="CL1100" s="29"/>
      <c r="CM1100" s="29"/>
      <c r="CN1100" s="29"/>
      <c r="CO1100" s="29"/>
      <c r="CP1100" s="29"/>
      <c r="CQ1100" s="29"/>
      <c r="CR1100" s="29"/>
      <c r="CS1100" s="29"/>
      <c r="CT1100" s="29"/>
      <c r="CU1100" s="29"/>
      <c r="CV1100" s="29"/>
      <c r="CW1100" s="29"/>
      <c r="CX1100" s="29"/>
      <c r="CY1100" s="29"/>
      <c r="CZ1100" s="29"/>
      <c r="DA1100" s="29"/>
      <c r="DB1100" s="29"/>
      <c r="DC1100" s="29"/>
      <c r="DD1100" s="29"/>
      <c r="DE1100" s="29"/>
      <c r="DF1100" s="29"/>
      <c r="DG1100" s="29"/>
      <c r="DH1100" s="29"/>
      <c r="DI1100" s="29"/>
      <c r="DJ1100" s="29"/>
      <c r="DK1100" s="29"/>
      <c r="DL1100" s="29"/>
      <c r="DM1100" s="29"/>
      <c r="DN1100" s="29"/>
      <c r="DO1100" s="29"/>
      <c r="DP1100" s="29"/>
      <c r="DQ1100" s="29"/>
      <c r="DR1100" s="29"/>
      <c r="DS1100" s="29"/>
      <c r="DT1100" s="29"/>
      <c r="DU1100" s="29"/>
      <c r="DV1100" s="29"/>
      <c r="DW1100" s="29"/>
      <c r="DX1100" s="29"/>
      <c r="DY1100" s="29"/>
      <c r="DZ1100" s="29"/>
      <c r="EA1100" s="29"/>
      <c r="EB1100" s="29"/>
      <c r="EC1100" s="29"/>
      <c r="ED1100" s="29"/>
      <c r="EE1100" s="29"/>
      <c r="EF1100" s="29"/>
      <c r="EG1100" s="29"/>
      <c r="EH1100" s="29"/>
      <c r="EI1100" s="29"/>
      <c r="EJ1100" s="29"/>
      <c r="EK1100" s="29"/>
      <c r="EL1100" s="29"/>
      <c r="EM1100" s="29"/>
      <c r="EN1100" s="29"/>
      <c r="EO1100" s="29"/>
      <c r="EP1100" s="29"/>
      <c r="EQ1100" s="29"/>
      <c r="ER1100" s="29"/>
      <c r="ES1100" s="29"/>
      <c r="ET1100" s="29"/>
      <c r="EU1100" s="29"/>
      <c r="EV1100" s="29"/>
      <c r="EW1100" s="29"/>
      <c r="EX1100" s="29"/>
      <c r="EY1100" s="29"/>
      <c r="EZ1100" s="29"/>
      <c r="FA1100" s="29"/>
      <c r="FB1100" s="29"/>
      <c r="FC1100" s="29"/>
      <c r="FD1100" s="29"/>
      <c r="FE1100" s="29"/>
      <c r="FF1100" s="29"/>
      <c r="FG1100" s="29"/>
      <c r="FH1100" s="29"/>
      <c r="FI1100" s="29"/>
      <c r="FJ1100" s="29"/>
      <c r="FK1100" s="29"/>
      <c r="FL1100" s="29"/>
      <c r="FM1100" s="29"/>
      <c r="FN1100" s="29"/>
      <c r="FO1100" s="29"/>
      <c r="FP1100" s="29"/>
      <c r="FQ1100" s="29"/>
      <c r="FR1100" s="29"/>
      <c r="FS1100" s="29"/>
      <c r="FT1100" s="29"/>
      <c r="FU1100" s="29"/>
      <c r="FV1100" s="29"/>
      <c r="FW1100" s="29"/>
      <c r="FX1100" s="29"/>
      <c r="FY1100" s="29"/>
      <c r="FZ1100" s="29"/>
      <c r="GA1100" s="29"/>
      <c r="GB1100" s="29"/>
      <c r="GC1100" s="29"/>
    </row>
    <row r="1101" spans="1:185" s="30" customFormat="1" ht="15.75" hidden="1" customHeight="1" x14ac:dyDescent="0.2">
      <c r="A1101" s="25" t="s">
        <v>1723</v>
      </c>
      <c r="B1101" s="41" t="s">
        <v>3334</v>
      </c>
      <c r="C1101" s="26" t="s">
        <v>105</v>
      </c>
      <c r="D1101" s="24" t="s">
        <v>3488</v>
      </c>
      <c r="E1101" s="24" t="s">
        <v>3489</v>
      </c>
      <c r="F1101" s="31"/>
      <c r="G1101" s="24" t="s">
        <v>3490</v>
      </c>
      <c r="H1101" s="24" t="s">
        <v>426</v>
      </c>
      <c r="I1101" s="25">
        <v>7</v>
      </c>
      <c r="J1101" s="24" t="s">
        <v>496</v>
      </c>
      <c r="K1101" s="24" t="s">
        <v>497</v>
      </c>
      <c r="L1101" s="27">
        <v>999772812</v>
      </c>
      <c r="M1101" s="28" t="s">
        <v>112</v>
      </c>
      <c r="N1101" s="28"/>
      <c r="O1101" s="27"/>
      <c r="P1101" s="27"/>
      <c r="Q1101" s="33">
        <f t="shared" si="78"/>
        <v>0</v>
      </c>
      <c r="R1101" s="34">
        <f t="shared" si="79"/>
        <v>66</v>
      </c>
      <c r="S1101" s="23"/>
      <c r="T1101" s="27"/>
      <c r="U1101" s="29"/>
      <c r="V1101" s="29"/>
      <c r="W1101" s="27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  <c r="BL1101" s="29"/>
      <c r="BM1101" s="29"/>
      <c r="BN1101" s="29"/>
      <c r="BO1101" s="29"/>
      <c r="BP1101" s="29"/>
      <c r="BQ1101" s="29"/>
      <c r="BR1101" s="29"/>
      <c r="BS1101" s="29"/>
      <c r="BT1101" s="29"/>
      <c r="BU1101" s="29"/>
      <c r="BV1101" s="29"/>
      <c r="BW1101" s="29"/>
      <c r="BX1101" s="29"/>
      <c r="BY1101" s="29"/>
      <c r="BZ1101" s="29"/>
      <c r="CA1101" s="29"/>
      <c r="CB1101" s="29"/>
      <c r="CC1101" s="29"/>
      <c r="CD1101" s="29"/>
      <c r="CE1101" s="29"/>
      <c r="CF1101" s="29"/>
      <c r="CG1101" s="29"/>
      <c r="CH1101" s="29"/>
      <c r="CI1101" s="29"/>
      <c r="CJ1101" s="29"/>
      <c r="CK1101" s="29"/>
      <c r="CL1101" s="29"/>
      <c r="CM1101" s="29"/>
      <c r="CN1101" s="29"/>
      <c r="CO1101" s="29"/>
      <c r="CP1101" s="29"/>
      <c r="CQ1101" s="29"/>
      <c r="CR1101" s="29"/>
      <c r="CS1101" s="29"/>
      <c r="CT1101" s="29"/>
      <c r="CU1101" s="29"/>
      <c r="CV1101" s="29"/>
      <c r="CW1101" s="29"/>
      <c r="CX1101" s="29"/>
      <c r="CY1101" s="29"/>
      <c r="CZ1101" s="29"/>
      <c r="DA1101" s="29"/>
      <c r="DB1101" s="29"/>
      <c r="DC1101" s="29"/>
      <c r="DD1101" s="29"/>
      <c r="DE1101" s="29"/>
      <c r="DF1101" s="29"/>
      <c r="DG1101" s="29"/>
      <c r="DH1101" s="29"/>
      <c r="DI1101" s="29"/>
      <c r="DJ1101" s="29"/>
      <c r="DK1101" s="29"/>
      <c r="DL1101" s="29"/>
      <c r="DM1101" s="29"/>
      <c r="DN1101" s="29"/>
      <c r="DO1101" s="29"/>
      <c r="DP1101" s="29"/>
      <c r="DQ1101" s="29"/>
      <c r="DR1101" s="29"/>
      <c r="DS1101" s="29"/>
      <c r="DT1101" s="29"/>
      <c r="DU1101" s="29"/>
      <c r="DV1101" s="29"/>
      <c r="DW1101" s="29"/>
      <c r="DX1101" s="29"/>
      <c r="DY1101" s="29"/>
      <c r="DZ1101" s="29"/>
      <c r="EA1101" s="29"/>
      <c r="EB1101" s="29"/>
      <c r="EC1101" s="29"/>
      <c r="ED1101" s="29"/>
      <c r="EE1101" s="29"/>
      <c r="EF1101" s="29"/>
      <c r="EG1101" s="29"/>
      <c r="EH1101" s="29"/>
      <c r="EI1101" s="29"/>
      <c r="EJ1101" s="29"/>
      <c r="EK1101" s="29"/>
      <c r="EL1101" s="29"/>
      <c r="EM1101" s="29"/>
      <c r="EN1101" s="29"/>
      <c r="EO1101" s="29"/>
      <c r="EP1101" s="29"/>
      <c r="EQ1101" s="29"/>
      <c r="ER1101" s="29"/>
      <c r="ES1101" s="29"/>
      <c r="ET1101" s="29"/>
      <c r="EU1101" s="29"/>
      <c r="EV1101" s="29"/>
      <c r="EW1101" s="29"/>
      <c r="EX1101" s="29"/>
      <c r="EY1101" s="29"/>
      <c r="EZ1101" s="29"/>
      <c r="FA1101" s="29"/>
      <c r="FB1101" s="29"/>
      <c r="FC1101" s="29"/>
      <c r="FD1101" s="29"/>
      <c r="FE1101" s="29"/>
      <c r="FF1101" s="29"/>
      <c r="FG1101" s="29"/>
      <c r="FH1101" s="29"/>
      <c r="FI1101" s="29"/>
      <c r="FJ1101" s="29"/>
      <c r="FK1101" s="29"/>
      <c r="FL1101" s="29"/>
      <c r="FM1101" s="29"/>
      <c r="FN1101" s="29"/>
      <c r="FO1101" s="29"/>
      <c r="FP1101" s="29"/>
      <c r="FQ1101" s="29"/>
      <c r="FR1101" s="29"/>
      <c r="FS1101" s="29"/>
      <c r="FT1101" s="29"/>
      <c r="FU1101" s="29"/>
      <c r="FV1101" s="29"/>
      <c r="FW1101" s="29"/>
      <c r="FX1101" s="29"/>
      <c r="FY1101" s="29"/>
      <c r="FZ1101" s="29"/>
      <c r="GA1101" s="29"/>
      <c r="GB1101" s="29"/>
      <c r="GC1101" s="29"/>
    </row>
    <row r="1102" spans="1:185" s="30" customFormat="1" ht="15.75" hidden="1" customHeight="1" x14ac:dyDescent="0.2">
      <c r="A1102" s="25" t="s">
        <v>1723</v>
      </c>
      <c r="B1102" s="41" t="s">
        <v>3334</v>
      </c>
      <c r="C1102" s="26" t="s">
        <v>105</v>
      </c>
      <c r="D1102" s="24" t="s">
        <v>2485</v>
      </c>
      <c r="E1102" s="24" t="s">
        <v>3309</v>
      </c>
      <c r="F1102" s="31">
        <v>37043</v>
      </c>
      <c r="G1102" s="24" t="s">
        <v>3310</v>
      </c>
      <c r="H1102" s="24" t="s">
        <v>606</v>
      </c>
      <c r="I1102" s="25">
        <v>7</v>
      </c>
      <c r="J1102" s="24" t="s">
        <v>3311</v>
      </c>
      <c r="K1102" s="24" t="s">
        <v>3312</v>
      </c>
      <c r="L1102" s="27">
        <v>999851497</v>
      </c>
      <c r="M1102" s="28" t="s">
        <v>112</v>
      </c>
      <c r="N1102" s="28"/>
      <c r="O1102" s="27"/>
      <c r="P1102" s="27"/>
      <c r="Q1102" s="33">
        <f t="shared" si="78"/>
        <v>0</v>
      </c>
      <c r="R1102" s="34">
        <f t="shared" si="79"/>
        <v>66</v>
      </c>
      <c r="S1102" s="23"/>
      <c r="T1102" s="27"/>
      <c r="U1102" s="29"/>
      <c r="V1102" s="29"/>
      <c r="W1102" s="27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  <c r="BM1102" s="29"/>
      <c r="BN1102" s="29"/>
      <c r="BO1102" s="29"/>
      <c r="BP1102" s="29"/>
      <c r="BQ1102" s="29"/>
      <c r="BR1102" s="29"/>
      <c r="BS1102" s="29"/>
      <c r="BT1102" s="29"/>
      <c r="BU1102" s="29"/>
      <c r="BV1102" s="29"/>
      <c r="BW1102" s="29"/>
      <c r="BX1102" s="29"/>
      <c r="BY1102" s="29"/>
      <c r="BZ1102" s="29"/>
      <c r="CA1102" s="29"/>
      <c r="CB1102" s="29"/>
      <c r="CC1102" s="29"/>
      <c r="CD1102" s="29"/>
      <c r="CE1102" s="29"/>
      <c r="CF1102" s="29"/>
      <c r="CG1102" s="29"/>
      <c r="CH1102" s="29"/>
      <c r="CI1102" s="29"/>
      <c r="CJ1102" s="29"/>
      <c r="CK1102" s="29"/>
      <c r="CL1102" s="29"/>
      <c r="CM1102" s="29"/>
      <c r="CN1102" s="29"/>
      <c r="CO1102" s="29"/>
      <c r="CP1102" s="29"/>
      <c r="CQ1102" s="29"/>
      <c r="CR1102" s="29"/>
      <c r="CS1102" s="29"/>
      <c r="CT1102" s="29"/>
      <c r="CU1102" s="29"/>
      <c r="CV1102" s="29"/>
      <c r="CW1102" s="29"/>
      <c r="CX1102" s="29"/>
      <c r="CY1102" s="29"/>
      <c r="CZ1102" s="29"/>
      <c r="DA1102" s="29"/>
      <c r="DB1102" s="29"/>
      <c r="DC1102" s="29"/>
      <c r="DD1102" s="29"/>
      <c r="DE1102" s="29"/>
      <c r="DF1102" s="29"/>
      <c r="DG1102" s="29"/>
      <c r="DH1102" s="29"/>
      <c r="DI1102" s="29"/>
      <c r="DJ1102" s="29"/>
      <c r="DK1102" s="29"/>
      <c r="DL1102" s="29"/>
      <c r="DM1102" s="29"/>
      <c r="DN1102" s="29"/>
      <c r="DO1102" s="29"/>
      <c r="DP1102" s="29"/>
      <c r="DQ1102" s="29"/>
      <c r="DR1102" s="29"/>
      <c r="DS1102" s="29"/>
      <c r="DT1102" s="29"/>
      <c r="DU1102" s="29"/>
      <c r="DV1102" s="29"/>
      <c r="DW1102" s="29"/>
      <c r="DX1102" s="29"/>
      <c r="DY1102" s="29"/>
      <c r="DZ1102" s="29"/>
      <c r="EA1102" s="29"/>
      <c r="EB1102" s="29"/>
      <c r="EC1102" s="29"/>
      <c r="ED1102" s="29"/>
      <c r="EE1102" s="29"/>
      <c r="EF1102" s="29"/>
      <c r="EG1102" s="29"/>
      <c r="EH1102" s="29"/>
      <c r="EI1102" s="29"/>
      <c r="EJ1102" s="29"/>
      <c r="EK1102" s="29"/>
      <c r="EL1102" s="29"/>
      <c r="EM1102" s="29"/>
      <c r="EN1102" s="29"/>
      <c r="EO1102" s="29"/>
      <c r="EP1102" s="29"/>
      <c r="EQ1102" s="29"/>
      <c r="ER1102" s="29"/>
      <c r="ES1102" s="29"/>
      <c r="ET1102" s="29"/>
      <c r="EU1102" s="29"/>
      <c r="EV1102" s="29"/>
      <c r="EW1102" s="29"/>
      <c r="EX1102" s="29"/>
      <c r="EY1102" s="29"/>
      <c r="EZ1102" s="29"/>
      <c r="FA1102" s="29"/>
      <c r="FB1102" s="29"/>
      <c r="FC1102" s="29"/>
      <c r="FD1102" s="29"/>
      <c r="FE1102" s="29"/>
      <c r="FF1102" s="29"/>
      <c r="FG1102" s="29"/>
      <c r="FH1102" s="29"/>
      <c r="FI1102" s="29"/>
      <c r="FJ1102" s="29"/>
      <c r="FK1102" s="29"/>
      <c r="FL1102" s="29"/>
      <c r="FM1102" s="29"/>
      <c r="FN1102" s="29"/>
      <c r="FO1102" s="29"/>
      <c r="FP1102" s="29"/>
      <c r="FQ1102" s="29"/>
      <c r="FR1102" s="29"/>
      <c r="FS1102" s="29"/>
      <c r="FT1102" s="29"/>
      <c r="FU1102" s="29"/>
      <c r="FV1102" s="29"/>
      <c r="FW1102" s="29"/>
      <c r="FX1102" s="29"/>
      <c r="FY1102" s="29"/>
      <c r="FZ1102" s="29"/>
      <c r="GA1102" s="29"/>
      <c r="GB1102" s="29"/>
      <c r="GC1102" s="29"/>
    </row>
    <row r="1103" spans="1:185" s="30" customFormat="1" ht="15.75" hidden="1" customHeight="1" x14ac:dyDescent="0.2">
      <c r="A1103" s="25" t="s">
        <v>1723</v>
      </c>
      <c r="B1103" s="41" t="s">
        <v>3334</v>
      </c>
      <c r="C1103" s="26" t="s">
        <v>105</v>
      </c>
      <c r="D1103" s="24" t="s">
        <v>1778</v>
      </c>
      <c r="E1103" s="24" t="s">
        <v>3317</v>
      </c>
      <c r="F1103" s="31">
        <v>36995</v>
      </c>
      <c r="G1103" s="24" t="s">
        <v>586</v>
      </c>
      <c r="H1103" s="24" t="s">
        <v>116</v>
      </c>
      <c r="I1103" s="25">
        <v>2</v>
      </c>
      <c r="J1103" s="24" t="s">
        <v>3318</v>
      </c>
      <c r="K1103" s="24" t="s">
        <v>3319</v>
      </c>
      <c r="L1103" s="27">
        <v>999781226</v>
      </c>
      <c r="M1103" s="28" t="s">
        <v>112</v>
      </c>
      <c r="N1103" s="28"/>
      <c r="O1103" s="27"/>
      <c r="P1103" s="27"/>
      <c r="Q1103" s="33">
        <f t="shared" si="78"/>
        <v>0</v>
      </c>
      <c r="R1103" s="34">
        <f t="shared" si="79"/>
        <v>66</v>
      </c>
      <c r="S1103" s="23"/>
      <c r="T1103" s="27"/>
      <c r="U1103" s="29"/>
      <c r="V1103" s="29"/>
      <c r="W1103" s="27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  <c r="BL1103" s="29"/>
      <c r="BM1103" s="29"/>
      <c r="BN1103" s="29"/>
      <c r="BO1103" s="29"/>
      <c r="BP1103" s="29"/>
      <c r="BQ1103" s="29"/>
      <c r="BR1103" s="29"/>
      <c r="BS1103" s="29"/>
      <c r="BT1103" s="29"/>
      <c r="BU1103" s="29"/>
      <c r="BV1103" s="29"/>
      <c r="BW1103" s="29"/>
      <c r="BX1103" s="29"/>
      <c r="BY1103" s="29"/>
      <c r="BZ1103" s="29"/>
      <c r="CA1103" s="29"/>
      <c r="CB1103" s="29"/>
      <c r="CC1103" s="29"/>
      <c r="CD1103" s="29"/>
      <c r="CE1103" s="29"/>
      <c r="CF1103" s="29"/>
      <c r="CG1103" s="29"/>
      <c r="CH1103" s="29"/>
      <c r="CI1103" s="29"/>
      <c r="CJ1103" s="29"/>
      <c r="CK1103" s="29"/>
      <c r="CL1103" s="29"/>
      <c r="CM1103" s="29"/>
      <c r="CN1103" s="29"/>
      <c r="CO1103" s="29"/>
      <c r="CP1103" s="29"/>
      <c r="CQ1103" s="29"/>
      <c r="CR1103" s="29"/>
      <c r="CS1103" s="29"/>
      <c r="CT1103" s="29"/>
      <c r="CU1103" s="29"/>
      <c r="CV1103" s="29"/>
      <c r="CW1103" s="29"/>
      <c r="CX1103" s="29"/>
      <c r="CY1103" s="29"/>
      <c r="CZ1103" s="29"/>
      <c r="DA1103" s="29"/>
      <c r="DB1103" s="29"/>
      <c r="DC1103" s="29"/>
      <c r="DD1103" s="29"/>
      <c r="DE1103" s="29"/>
      <c r="DF1103" s="29"/>
      <c r="DG1103" s="29"/>
      <c r="DH1103" s="29"/>
      <c r="DI1103" s="29"/>
      <c r="DJ1103" s="29"/>
      <c r="DK1103" s="29"/>
      <c r="DL1103" s="29"/>
      <c r="DM1103" s="29"/>
      <c r="DN1103" s="29"/>
      <c r="DO1103" s="29"/>
      <c r="DP1103" s="29"/>
      <c r="DQ1103" s="29"/>
      <c r="DR1103" s="29"/>
      <c r="DS1103" s="29"/>
      <c r="DT1103" s="29"/>
      <c r="DU1103" s="29"/>
      <c r="DV1103" s="29"/>
      <c r="DW1103" s="29"/>
      <c r="DX1103" s="29"/>
      <c r="DY1103" s="29"/>
      <c r="DZ1103" s="29"/>
      <c r="EA1103" s="29"/>
      <c r="EB1103" s="29"/>
      <c r="EC1103" s="29"/>
      <c r="ED1103" s="29"/>
      <c r="EE1103" s="29"/>
      <c r="EF1103" s="29"/>
      <c r="EG1103" s="29"/>
      <c r="EH1103" s="29"/>
      <c r="EI1103" s="29"/>
      <c r="EJ1103" s="29"/>
      <c r="EK1103" s="29"/>
      <c r="EL1103" s="29"/>
      <c r="EM1103" s="29"/>
      <c r="EN1103" s="29"/>
      <c r="EO1103" s="29"/>
      <c r="EP1103" s="29"/>
      <c r="EQ1103" s="29"/>
      <c r="ER1103" s="29"/>
      <c r="ES1103" s="29"/>
      <c r="ET1103" s="29"/>
      <c r="EU1103" s="29"/>
      <c r="EV1103" s="29"/>
      <c r="EW1103" s="29"/>
      <c r="EX1103" s="29"/>
      <c r="EY1103" s="29"/>
      <c r="EZ1103" s="29"/>
      <c r="FA1103" s="29"/>
      <c r="FB1103" s="29"/>
      <c r="FC1103" s="29"/>
      <c r="FD1103" s="29"/>
      <c r="FE1103" s="29"/>
      <c r="FF1103" s="29"/>
      <c r="FG1103" s="29"/>
      <c r="FH1103" s="29"/>
      <c r="FI1103" s="29"/>
      <c r="FJ1103" s="29"/>
      <c r="FK1103" s="29"/>
      <c r="FL1103" s="29"/>
      <c r="FM1103" s="29"/>
      <c r="FN1103" s="29"/>
      <c r="FO1103" s="29"/>
      <c r="FP1103" s="29"/>
      <c r="FQ1103" s="29"/>
      <c r="FR1103" s="29"/>
      <c r="FS1103" s="29"/>
      <c r="FT1103" s="29"/>
      <c r="FU1103" s="29"/>
      <c r="FV1103" s="29"/>
      <c r="FW1103" s="29"/>
      <c r="FX1103" s="29"/>
      <c r="FY1103" s="29"/>
      <c r="FZ1103" s="29"/>
      <c r="GA1103" s="29"/>
      <c r="GB1103" s="29"/>
      <c r="GC1103" s="29"/>
    </row>
    <row r="1104" spans="1:185" s="30" customFormat="1" ht="15.75" hidden="1" customHeight="1" x14ac:dyDescent="0.2">
      <c r="A1104" s="25" t="s">
        <v>1723</v>
      </c>
      <c r="B1104" s="41" t="s">
        <v>3334</v>
      </c>
      <c r="C1104" s="26" t="s">
        <v>105</v>
      </c>
      <c r="D1104" s="24" t="s">
        <v>2482</v>
      </c>
      <c r="E1104" s="24" t="s">
        <v>1556</v>
      </c>
      <c r="F1104" s="31"/>
      <c r="G1104" s="24" t="s">
        <v>1388</v>
      </c>
      <c r="H1104" s="24" t="s">
        <v>122</v>
      </c>
      <c r="I1104" s="25">
        <v>4</v>
      </c>
      <c r="J1104" s="24" t="s">
        <v>2923</v>
      </c>
      <c r="K1104" s="24" t="s">
        <v>2924</v>
      </c>
      <c r="L1104" s="27">
        <v>999851954</v>
      </c>
      <c r="M1104" s="28" t="s">
        <v>112</v>
      </c>
      <c r="N1104" s="28"/>
      <c r="O1104" s="27"/>
      <c r="P1104" s="27"/>
      <c r="Q1104" s="33">
        <f t="shared" si="78"/>
        <v>0</v>
      </c>
      <c r="R1104" s="34">
        <f t="shared" si="79"/>
        <v>66</v>
      </c>
      <c r="S1104" s="23"/>
      <c r="T1104" s="27"/>
      <c r="U1104" s="29"/>
      <c r="V1104" s="29"/>
      <c r="W1104" s="27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  <c r="BM1104" s="29"/>
      <c r="BN1104" s="29"/>
      <c r="BO1104" s="29"/>
      <c r="BP1104" s="29"/>
      <c r="BQ1104" s="29"/>
      <c r="BR1104" s="29"/>
      <c r="BS1104" s="29"/>
      <c r="BT1104" s="29"/>
      <c r="BU1104" s="29"/>
      <c r="BV1104" s="29"/>
      <c r="BW1104" s="29"/>
      <c r="BX1104" s="29"/>
      <c r="BY1104" s="29"/>
      <c r="BZ1104" s="29"/>
      <c r="CA1104" s="29"/>
      <c r="CB1104" s="29"/>
      <c r="CC1104" s="29"/>
      <c r="CD1104" s="29"/>
      <c r="CE1104" s="29"/>
      <c r="CF1104" s="29"/>
      <c r="CG1104" s="29"/>
      <c r="CH1104" s="29"/>
      <c r="CI1104" s="29"/>
      <c r="CJ1104" s="29"/>
      <c r="CK1104" s="29"/>
      <c r="CL1104" s="29"/>
      <c r="CM1104" s="29"/>
      <c r="CN1104" s="29"/>
      <c r="CO1104" s="29"/>
      <c r="CP1104" s="29"/>
      <c r="CQ1104" s="29"/>
      <c r="CR1104" s="29"/>
      <c r="CS1104" s="29"/>
      <c r="CT1104" s="29"/>
      <c r="CU1104" s="29"/>
      <c r="CV1104" s="29"/>
      <c r="CW1104" s="29"/>
      <c r="CX1104" s="29"/>
      <c r="CY1104" s="29"/>
      <c r="CZ1104" s="29"/>
      <c r="DA1104" s="29"/>
      <c r="DB1104" s="29"/>
      <c r="DC1104" s="29"/>
      <c r="DD1104" s="29"/>
      <c r="DE1104" s="29"/>
      <c r="DF1104" s="29"/>
      <c r="DG1104" s="29"/>
      <c r="DH1104" s="29"/>
      <c r="DI1104" s="29"/>
      <c r="DJ1104" s="29"/>
      <c r="DK1104" s="29"/>
      <c r="DL1104" s="29"/>
      <c r="DM1104" s="29"/>
      <c r="DN1104" s="29"/>
      <c r="DO1104" s="29"/>
      <c r="DP1104" s="29"/>
      <c r="DQ1104" s="29"/>
      <c r="DR1104" s="29"/>
      <c r="DS1104" s="29"/>
      <c r="DT1104" s="29"/>
      <c r="DU1104" s="29"/>
      <c r="DV1104" s="29"/>
      <c r="DW1104" s="29"/>
      <c r="DX1104" s="29"/>
      <c r="DY1104" s="29"/>
      <c r="DZ1104" s="29"/>
      <c r="EA1104" s="29"/>
      <c r="EB1104" s="29"/>
      <c r="EC1104" s="29"/>
      <c r="ED1104" s="29"/>
      <c r="EE1104" s="29"/>
      <c r="EF1104" s="29"/>
      <c r="EG1104" s="29"/>
      <c r="EH1104" s="29"/>
      <c r="EI1104" s="29"/>
      <c r="EJ1104" s="29"/>
      <c r="EK1104" s="29"/>
      <c r="EL1104" s="29"/>
      <c r="EM1104" s="29"/>
      <c r="EN1104" s="29"/>
      <c r="EO1104" s="29"/>
      <c r="EP1104" s="29"/>
      <c r="EQ1104" s="29"/>
      <c r="ER1104" s="29"/>
      <c r="ES1104" s="29"/>
      <c r="ET1104" s="29"/>
      <c r="EU1104" s="29"/>
      <c r="EV1104" s="29"/>
      <c r="EW1104" s="29"/>
      <c r="EX1104" s="29"/>
      <c r="EY1104" s="29"/>
      <c r="EZ1104" s="29"/>
      <c r="FA1104" s="29"/>
      <c r="FB1104" s="29"/>
      <c r="FC1104" s="29"/>
      <c r="FD1104" s="29"/>
      <c r="FE1104" s="29"/>
      <c r="FF1104" s="29"/>
      <c r="FG1104" s="29"/>
      <c r="FH1104" s="29"/>
      <c r="FI1104" s="29"/>
      <c r="FJ1104" s="29"/>
      <c r="FK1104" s="29"/>
      <c r="FL1104" s="29"/>
      <c r="FM1104" s="29"/>
      <c r="FN1104" s="29"/>
      <c r="FO1104" s="29"/>
      <c r="FP1104" s="29"/>
      <c r="FQ1104" s="29"/>
      <c r="FR1104" s="29"/>
      <c r="FS1104" s="29"/>
      <c r="FT1104" s="29"/>
      <c r="FU1104" s="29"/>
      <c r="FV1104" s="29"/>
      <c r="FW1104" s="29"/>
      <c r="FX1104" s="29"/>
      <c r="FY1104" s="29"/>
      <c r="FZ1104" s="29"/>
      <c r="GA1104" s="29"/>
      <c r="GB1104" s="29"/>
      <c r="GC1104" s="29"/>
    </row>
    <row r="1105" spans="1:185" s="30" customFormat="1" ht="15.75" hidden="1" customHeight="1" x14ac:dyDescent="0.2">
      <c r="A1105" s="25" t="s">
        <v>1723</v>
      </c>
      <c r="B1105" s="41" t="s">
        <v>3334</v>
      </c>
      <c r="C1105" s="26" t="s">
        <v>105</v>
      </c>
      <c r="D1105" s="24" t="s">
        <v>3491</v>
      </c>
      <c r="E1105" s="24" t="s">
        <v>3111</v>
      </c>
      <c r="F1105" s="31"/>
      <c r="G1105" s="24" t="s">
        <v>3492</v>
      </c>
      <c r="H1105" s="24" t="s">
        <v>133</v>
      </c>
      <c r="I1105" s="25">
        <v>1</v>
      </c>
      <c r="J1105" s="24" t="s">
        <v>2263</v>
      </c>
      <c r="K1105" s="24" t="s">
        <v>2264</v>
      </c>
      <c r="L1105" s="27">
        <v>999049067</v>
      </c>
      <c r="M1105" s="28" t="s">
        <v>112</v>
      </c>
      <c r="N1105" s="28" t="b">
        <v>1</v>
      </c>
      <c r="O1105" s="27"/>
      <c r="P1105" s="27"/>
      <c r="Q1105" s="33">
        <f t="shared" si="78"/>
        <v>0</v>
      </c>
      <c r="R1105" s="34">
        <f t="shared" si="79"/>
        <v>66</v>
      </c>
      <c r="S1105" s="23"/>
      <c r="T1105" s="27"/>
      <c r="U1105" s="29"/>
      <c r="V1105" s="29"/>
      <c r="W1105" s="27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  <c r="BM1105" s="29"/>
      <c r="BN1105" s="29"/>
      <c r="BO1105" s="29"/>
      <c r="BP1105" s="29"/>
      <c r="BQ1105" s="29"/>
      <c r="BR1105" s="29"/>
      <c r="BS1105" s="29"/>
      <c r="BT1105" s="29"/>
      <c r="BU1105" s="29"/>
      <c r="BV1105" s="29"/>
      <c r="BW1105" s="29"/>
      <c r="BX1105" s="29"/>
      <c r="BY1105" s="29"/>
      <c r="BZ1105" s="29"/>
      <c r="CA1105" s="29"/>
      <c r="CB1105" s="29"/>
      <c r="CC1105" s="29"/>
      <c r="CD1105" s="29"/>
      <c r="CE1105" s="29"/>
      <c r="CF1105" s="29"/>
      <c r="CG1105" s="29"/>
      <c r="CH1105" s="29"/>
      <c r="CI1105" s="29"/>
      <c r="CJ1105" s="29"/>
      <c r="CK1105" s="29"/>
      <c r="CL1105" s="29"/>
      <c r="CM1105" s="29"/>
      <c r="CN1105" s="29"/>
      <c r="CO1105" s="29"/>
      <c r="CP1105" s="29"/>
      <c r="CQ1105" s="29"/>
      <c r="CR1105" s="29"/>
      <c r="CS1105" s="29"/>
      <c r="CT1105" s="29"/>
      <c r="CU1105" s="29"/>
      <c r="CV1105" s="29"/>
      <c r="CW1105" s="29"/>
      <c r="CX1105" s="29"/>
      <c r="CY1105" s="29"/>
      <c r="CZ1105" s="29"/>
      <c r="DA1105" s="29"/>
      <c r="DB1105" s="29"/>
      <c r="DC1105" s="29"/>
      <c r="DD1105" s="29"/>
      <c r="DE1105" s="29"/>
      <c r="DF1105" s="29"/>
      <c r="DG1105" s="29"/>
      <c r="DH1105" s="29"/>
      <c r="DI1105" s="29"/>
      <c r="DJ1105" s="29"/>
      <c r="DK1105" s="29"/>
      <c r="DL1105" s="29"/>
      <c r="DM1105" s="29"/>
      <c r="DN1105" s="29"/>
      <c r="DO1105" s="29"/>
      <c r="DP1105" s="29"/>
      <c r="DQ1105" s="29"/>
      <c r="DR1105" s="29"/>
      <c r="DS1105" s="29"/>
      <c r="DT1105" s="29"/>
      <c r="DU1105" s="29"/>
      <c r="DV1105" s="29"/>
      <c r="DW1105" s="29"/>
      <c r="DX1105" s="29"/>
      <c r="DY1105" s="29"/>
      <c r="DZ1105" s="29"/>
      <c r="EA1105" s="29"/>
      <c r="EB1105" s="29"/>
      <c r="EC1105" s="29"/>
      <c r="ED1105" s="29"/>
      <c r="EE1105" s="29"/>
      <c r="EF1105" s="29"/>
      <c r="EG1105" s="29"/>
      <c r="EH1105" s="29"/>
      <c r="EI1105" s="29"/>
      <c r="EJ1105" s="29"/>
      <c r="EK1105" s="29"/>
      <c r="EL1105" s="29"/>
      <c r="EM1105" s="29"/>
      <c r="EN1105" s="29"/>
      <c r="EO1105" s="29"/>
      <c r="EP1105" s="29"/>
      <c r="EQ1105" s="29"/>
      <c r="ER1105" s="29"/>
      <c r="ES1105" s="29"/>
      <c r="ET1105" s="29"/>
      <c r="EU1105" s="29"/>
      <c r="EV1105" s="29"/>
      <c r="EW1105" s="29"/>
      <c r="EX1105" s="29"/>
      <c r="EY1105" s="29"/>
      <c r="EZ1105" s="29"/>
      <c r="FA1105" s="29"/>
      <c r="FB1105" s="29"/>
      <c r="FC1105" s="29"/>
      <c r="FD1105" s="29"/>
      <c r="FE1105" s="29"/>
      <c r="FF1105" s="29"/>
      <c r="FG1105" s="29"/>
      <c r="FH1105" s="29"/>
      <c r="FI1105" s="29"/>
      <c r="FJ1105" s="29"/>
      <c r="FK1105" s="29"/>
      <c r="FL1105" s="29"/>
      <c r="FM1105" s="29"/>
      <c r="FN1105" s="29"/>
      <c r="FO1105" s="29"/>
      <c r="FP1105" s="29"/>
      <c r="FQ1105" s="29"/>
      <c r="FR1105" s="29"/>
      <c r="FS1105" s="29"/>
      <c r="FT1105" s="29"/>
      <c r="FU1105" s="29"/>
      <c r="FV1105" s="29"/>
      <c r="FW1105" s="29"/>
      <c r="FX1105" s="29"/>
      <c r="FY1105" s="29"/>
      <c r="FZ1105" s="29"/>
      <c r="GA1105" s="29"/>
      <c r="GB1105" s="29"/>
      <c r="GC1105" s="29"/>
    </row>
    <row r="1106" spans="1:185" s="30" customFormat="1" ht="15.75" hidden="1" customHeight="1" x14ac:dyDescent="0.2">
      <c r="A1106" s="25" t="s">
        <v>1723</v>
      </c>
      <c r="B1106" s="41" t="s">
        <v>3334</v>
      </c>
      <c r="C1106" s="26" t="s">
        <v>105</v>
      </c>
      <c r="D1106" s="24" t="s">
        <v>3493</v>
      </c>
      <c r="E1106" s="24" t="s">
        <v>3494</v>
      </c>
      <c r="F1106" s="31"/>
      <c r="G1106" s="24" t="s">
        <v>951</v>
      </c>
      <c r="H1106" s="24" t="s">
        <v>156</v>
      </c>
      <c r="I1106" s="25">
        <v>6</v>
      </c>
      <c r="J1106" s="24" t="s">
        <v>3495</v>
      </c>
      <c r="K1106" s="24" t="s">
        <v>3496</v>
      </c>
      <c r="L1106" s="27">
        <v>999900381</v>
      </c>
      <c r="M1106" s="28" t="s">
        <v>112</v>
      </c>
      <c r="N1106" s="28"/>
      <c r="O1106" s="27"/>
      <c r="P1106" s="27"/>
      <c r="Q1106" s="33">
        <f t="shared" si="78"/>
        <v>0</v>
      </c>
      <c r="R1106" s="34">
        <f t="shared" si="79"/>
        <v>66</v>
      </c>
      <c r="S1106" s="23"/>
      <c r="T1106" s="27"/>
      <c r="U1106" s="29"/>
      <c r="V1106" s="29"/>
      <c r="W1106" s="27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29"/>
      <c r="BL1106" s="29"/>
      <c r="BM1106" s="29"/>
      <c r="BN1106" s="29"/>
      <c r="BO1106" s="29"/>
      <c r="BP1106" s="29"/>
      <c r="BQ1106" s="29"/>
      <c r="BR1106" s="29"/>
      <c r="BS1106" s="29"/>
      <c r="BT1106" s="29"/>
      <c r="BU1106" s="29"/>
      <c r="BV1106" s="29"/>
      <c r="BW1106" s="29"/>
      <c r="BX1106" s="29"/>
      <c r="BY1106" s="29"/>
      <c r="BZ1106" s="29"/>
      <c r="CA1106" s="29"/>
      <c r="CB1106" s="29"/>
      <c r="CC1106" s="29"/>
      <c r="CD1106" s="29"/>
      <c r="CE1106" s="29"/>
      <c r="CF1106" s="29"/>
      <c r="CG1106" s="29"/>
      <c r="CH1106" s="29"/>
      <c r="CI1106" s="29"/>
      <c r="CJ1106" s="29"/>
      <c r="CK1106" s="29"/>
      <c r="CL1106" s="29"/>
      <c r="CM1106" s="29"/>
      <c r="CN1106" s="29"/>
      <c r="CO1106" s="29"/>
      <c r="CP1106" s="29"/>
      <c r="CQ1106" s="29"/>
      <c r="CR1106" s="29"/>
      <c r="CS1106" s="29"/>
      <c r="CT1106" s="29"/>
      <c r="CU1106" s="29"/>
      <c r="CV1106" s="29"/>
      <c r="CW1106" s="29"/>
      <c r="CX1106" s="29"/>
      <c r="CY1106" s="29"/>
      <c r="CZ1106" s="29"/>
      <c r="DA1106" s="29"/>
      <c r="DB1106" s="29"/>
      <c r="DC1106" s="29"/>
      <c r="DD1106" s="29"/>
      <c r="DE1106" s="29"/>
      <c r="DF1106" s="29"/>
      <c r="DG1106" s="29"/>
      <c r="DH1106" s="29"/>
      <c r="DI1106" s="29"/>
      <c r="DJ1106" s="29"/>
      <c r="DK1106" s="29"/>
      <c r="DL1106" s="29"/>
      <c r="DM1106" s="29"/>
      <c r="DN1106" s="29"/>
      <c r="DO1106" s="29"/>
      <c r="DP1106" s="29"/>
      <c r="DQ1106" s="29"/>
      <c r="DR1106" s="29"/>
      <c r="DS1106" s="29"/>
      <c r="DT1106" s="29"/>
      <c r="DU1106" s="29"/>
      <c r="DV1106" s="29"/>
      <c r="DW1106" s="29"/>
      <c r="DX1106" s="29"/>
      <c r="DY1106" s="29"/>
      <c r="DZ1106" s="29"/>
      <c r="EA1106" s="29"/>
      <c r="EB1106" s="29"/>
      <c r="EC1106" s="29"/>
      <c r="ED1106" s="29"/>
      <c r="EE1106" s="29"/>
      <c r="EF1106" s="29"/>
      <c r="EG1106" s="29"/>
      <c r="EH1106" s="29"/>
      <c r="EI1106" s="29"/>
      <c r="EJ1106" s="29"/>
      <c r="EK1106" s="29"/>
      <c r="EL1106" s="29"/>
      <c r="EM1106" s="29"/>
      <c r="EN1106" s="29"/>
      <c r="EO1106" s="29"/>
      <c r="EP1106" s="29"/>
      <c r="EQ1106" s="29"/>
      <c r="ER1106" s="29"/>
      <c r="ES1106" s="29"/>
      <c r="ET1106" s="29"/>
      <c r="EU1106" s="29"/>
      <c r="EV1106" s="29"/>
      <c r="EW1106" s="29"/>
      <c r="EX1106" s="29"/>
      <c r="EY1106" s="29"/>
      <c r="EZ1106" s="29"/>
      <c r="FA1106" s="29"/>
      <c r="FB1106" s="29"/>
      <c r="FC1106" s="29"/>
      <c r="FD1106" s="29"/>
      <c r="FE1106" s="29"/>
      <c r="FF1106" s="29"/>
      <c r="FG1106" s="29"/>
      <c r="FH1106" s="29"/>
      <c r="FI1106" s="29"/>
      <c r="FJ1106" s="29"/>
      <c r="FK1106" s="29"/>
      <c r="FL1106" s="29"/>
      <c r="FM1106" s="29"/>
      <c r="FN1106" s="29"/>
      <c r="FO1106" s="29"/>
      <c r="FP1106" s="29"/>
      <c r="FQ1106" s="29"/>
      <c r="FR1106" s="29"/>
      <c r="FS1106" s="29"/>
      <c r="FT1106" s="29"/>
      <c r="FU1106" s="29"/>
      <c r="FV1106" s="29"/>
      <c r="FW1106" s="29"/>
      <c r="FX1106" s="29"/>
      <c r="FY1106" s="29"/>
      <c r="FZ1106" s="29"/>
      <c r="GA1106" s="29"/>
      <c r="GB1106" s="29"/>
      <c r="GC1106" s="29"/>
    </row>
    <row r="1107" spans="1:185" s="30" customFormat="1" ht="15.75" hidden="1" customHeight="1" x14ac:dyDescent="0.2">
      <c r="A1107" s="25" t="s">
        <v>1723</v>
      </c>
      <c r="B1107" s="41" t="s">
        <v>3334</v>
      </c>
      <c r="C1107" s="26" t="s">
        <v>105</v>
      </c>
      <c r="D1107" s="24" t="s">
        <v>3497</v>
      </c>
      <c r="E1107" s="24" t="s">
        <v>3498</v>
      </c>
      <c r="F1107" s="31"/>
      <c r="G1107" s="24" t="s">
        <v>3499</v>
      </c>
      <c r="H1107" s="24" t="s">
        <v>258</v>
      </c>
      <c r="I1107" s="25">
        <v>5</v>
      </c>
      <c r="J1107" s="24" t="s">
        <v>2627</v>
      </c>
      <c r="K1107" s="24" t="s">
        <v>2628</v>
      </c>
      <c r="L1107" s="27">
        <v>999848728</v>
      </c>
      <c r="M1107" s="28" t="s">
        <v>112</v>
      </c>
      <c r="N1107" s="28"/>
      <c r="O1107" s="27"/>
      <c r="P1107" s="27"/>
      <c r="Q1107" s="33">
        <f t="shared" si="78"/>
        <v>0</v>
      </c>
      <c r="R1107" s="34">
        <f t="shared" si="79"/>
        <v>66</v>
      </c>
      <c r="S1107" s="23"/>
      <c r="T1107" s="27"/>
      <c r="U1107" s="29"/>
      <c r="V1107" s="29"/>
      <c r="W1107" s="27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  <c r="BL1107" s="29"/>
      <c r="BM1107" s="29"/>
      <c r="BN1107" s="29"/>
      <c r="BO1107" s="29"/>
      <c r="BP1107" s="29"/>
      <c r="BQ1107" s="29"/>
      <c r="BR1107" s="29"/>
      <c r="BS1107" s="29"/>
      <c r="BT1107" s="29"/>
      <c r="BU1107" s="29"/>
      <c r="BV1107" s="29"/>
      <c r="BW1107" s="29"/>
      <c r="BX1107" s="29"/>
      <c r="BY1107" s="29"/>
      <c r="BZ1107" s="29"/>
      <c r="CA1107" s="29"/>
      <c r="CB1107" s="29"/>
      <c r="CC1107" s="29"/>
      <c r="CD1107" s="29"/>
      <c r="CE1107" s="29"/>
      <c r="CF1107" s="29"/>
      <c r="CG1107" s="29"/>
      <c r="CH1107" s="29"/>
      <c r="CI1107" s="29"/>
      <c r="CJ1107" s="29"/>
      <c r="CK1107" s="29"/>
      <c r="CL1107" s="29"/>
      <c r="CM1107" s="29"/>
      <c r="CN1107" s="29"/>
      <c r="CO1107" s="29"/>
      <c r="CP1107" s="29"/>
      <c r="CQ1107" s="29"/>
      <c r="CR1107" s="29"/>
      <c r="CS1107" s="29"/>
      <c r="CT1107" s="29"/>
      <c r="CU1107" s="29"/>
      <c r="CV1107" s="29"/>
      <c r="CW1107" s="29"/>
      <c r="CX1107" s="29"/>
      <c r="CY1107" s="29"/>
      <c r="CZ1107" s="29"/>
      <c r="DA1107" s="29"/>
      <c r="DB1107" s="29"/>
      <c r="DC1107" s="29"/>
      <c r="DD1107" s="29"/>
      <c r="DE1107" s="29"/>
      <c r="DF1107" s="29"/>
      <c r="DG1107" s="29"/>
      <c r="DH1107" s="29"/>
      <c r="DI1107" s="29"/>
      <c r="DJ1107" s="29"/>
      <c r="DK1107" s="29"/>
      <c r="DL1107" s="29"/>
      <c r="DM1107" s="29"/>
      <c r="DN1107" s="29"/>
      <c r="DO1107" s="29"/>
      <c r="DP1107" s="29"/>
      <c r="DQ1107" s="29"/>
      <c r="DR1107" s="29"/>
      <c r="DS1107" s="29"/>
      <c r="DT1107" s="29"/>
      <c r="DU1107" s="29"/>
      <c r="DV1107" s="29"/>
      <c r="DW1107" s="29"/>
      <c r="DX1107" s="29"/>
      <c r="DY1107" s="29"/>
      <c r="DZ1107" s="29"/>
      <c r="EA1107" s="29"/>
      <c r="EB1107" s="29"/>
      <c r="EC1107" s="29"/>
      <c r="ED1107" s="29"/>
      <c r="EE1107" s="29"/>
      <c r="EF1107" s="29"/>
      <c r="EG1107" s="29"/>
      <c r="EH1107" s="29"/>
      <c r="EI1107" s="29"/>
      <c r="EJ1107" s="29"/>
      <c r="EK1107" s="29"/>
      <c r="EL1107" s="29"/>
      <c r="EM1107" s="29"/>
      <c r="EN1107" s="29"/>
      <c r="EO1107" s="29"/>
      <c r="EP1107" s="29"/>
      <c r="EQ1107" s="29"/>
      <c r="ER1107" s="29"/>
      <c r="ES1107" s="29"/>
      <c r="ET1107" s="29"/>
      <c r="EU1107" s="29"/>
      <c r="EV1107" s="29"/>
      <c r="EW1107" s="29"/>
      <c r="EX1107" s="29"/>
      <c r="EY1107" s="29"/>
      <c r="EZ1107" s="29"/>
      <c r="FA1107" s="29"/>
      <c r="FB1107" s="29"/>
      <c r="FC1107" s="29"/>
      <c r="FD1107" s="29"/>
      <c r="FE1107" s="29"/>
      <c r="FF1107" s="29"/>
      <c r="FG1107" s="29"/>
      <c r="FH1107" s="29"/>
      <c r="FI1107" s="29"/>
      <c r="FJ1107" s="29"/>
      <c r="FK1107" s="29"/>
      <c r="FL1107" s="29"/>
      <c r="FM1107" s="29"/>
      <c r="FN1107" s="29"/>
      <c r="FO1107" s="29"/>
      <c r="FP1107" s="29"/>
      <c r="FQ1107" s="29"/>
      <c r="FR1107" s="29"/>
      <c r="FS1107" s="29"/>
      <c r="FT1107" s="29"/>
      <c r="FU1107" s="29"/>
      <c r="FV1107" s="29"/>
      <c r="FW1107" s="29"/>
      <c r="FX1107" s="29"/>
      <c r="FY1107" s="29"/>
      <c r="FZ1107" s="29"/>
      <c r="GA1107" s="29"/>
      <c r="GB1107" s="29"/>
      <c r="GC1107" s="29"/>
    </row>
    <row r="1108" spans="1:185" s="30" customFormat="1" ht="15.75" hidden="1" customHeight="1" x14ac:dyDescent="0.2">
      <c r="A1108" s="25" t="s">
        <v>1723</v>
      </c>
      <c r="B1108" s="41" t="s">
        <v>3334</v>
      </c>
      <c r="C1108" s="26" t="s">
        <v>105</v>
      </c>
      <c r="D1108" s="24" t="s">
        <v>3500</v>
      </c>
      <c r="E1108" s="24" t="s">
        <v>1499</v>
      </c>
      <c r="F1108" s="31"/>
      <c r="G1108" s="24" t="s">
        <v>1388</v>
      </c>
      <c r="H1108" s="24" t="s">
        <v>122</v>
      </c>
      <c r="I1108" s="25">
        <v>4</v>
      </c>
      <c r="J1108" s="24" t="s">
        <v>3501</v>
      </c>
      <c r="K1108" s="24" t="s">
        <v>3502</v>
      </c>
      <c r="L1108" s="27">
        <v>999852103</v>
      </c>
      <c r="M1108" s="28" t="s">
        <v>112</v>
      </c>
      <c r="N1108" s="28"/>
      <c r="O1108" s="27"/>
      <c r="P1108" s="27"/>
      <c r="Q1108" s="33">
        <f t="shared" si="78"/>
        <v>0</v>
      </c>
      <c r="R1108" s="34">
        <f t="shared" si="79"/>
        <v>66</v>
      </c>
      <c r="S1108" s="23"/>
      <c r="T1108" s="27"/>
      <c r="U1108" s="29"/>
      <c r="V1108" s="29"/>
      <c r="W1108" s="27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  <c r="BM1108" s="29"/>
      <c r="BN1108" s="29"/>
      <c r="BO1108" s="29"/>
      <c r="BP1108" s="29"/>
      <c r="BQ1108" s="29"/>
      <c r="BR1108" s="29"/>
      <c r="BS1108" s="29"/>
      <c r="BT1108" s="29"/>
      <c r="BU1108" s="29"/>
      <c r="BV1108" s="29"/>
      <c r="BW1108" s="29"/>
      <c r="BX1108" s="29"/>
      <c r="BY1108" s="29"/>
      <c r="BZ1108" s="29"/>
      <c r="CA1108" s="29"/>
      <c r="CB1108" s="29"/>
      <c r="CC1108" s="29"/>
      <c r="CD1108" s="29"/>
      <c r="CE1108" s="29"/>
      <c r="CF1108" s="29"/>
      <c r="CG1108" s="29"/>
      <c r="CH1108" s="29"/>
      <c r="CI1108" s="29"/>
      <c r="CJ1108" s="29"/>
      <c r="CK1108" s="29"/>
      <c r="CL1108" s="29"/>
      <c r="CM1108" s="29"/>
      <c r="CN1108" s="29"/>
      <c r="CO1108" s="29"/>
      <c r="CP1108" s="29"/>
      <c r="CQ1108" s="29"/>
      <c r="CR1108" s="29"/>
      <c r="CS1108" s="29"/>
      <c r="CT1108" s="29"/>
      <c r="CU1108" s="29"/>
      <c r="CV1108" s="29"/>
      <c r="CW1108" s="29"/>
      <c r="CX1108" s="29"/>
      <c r="CY1108" s="29"/>
      <c r="CZ1108" s="29"/>
      <c r="DA1108" s="29"/>
      <c r="DB1108" s="29"/>
      <c r="DC1108" s="29"/>
      <c r="DD1108" s="29"/>
      <c r="DE1108" s="29"/>
      <c r="DF1108" s="29"/>
      <c r="DG1108" s="29"/>
      <c r="DH1108" s="29"/>
      <c r="DI1108" s="29"/>
      <c r="DJ1108" s="29"/>
      <c r="DK1108" s="29"/>
      <c r="DL1108" s="29"/>
      <c r="DM1108" s="29"/>
      <c r="DN1108" s="29"/>
      <c r="DO1108" s="29"/>
      <c r="DP1108" s="29"/>
      <c r="DQ1108" s="29"/>
      <c r="DR1108" s="29"/>
      <c r="DS1108" s="29"/>
      <c r="DT1108" s="29"/>
      <c r="DU1108" s="29"/>
      <c r="DV1108" s="29"/>
      <c r="DW1108" s="29"/>
      <c r="DX1108" s="29"/>
      <c r="DY1108" s="29"/>
      <c r="DZ1108" s="29"/>
      <c r="EA1108" s="29"/>
      <c r="EB1108" s="29"/>
      <c r="EC1108" s="29"/>
      <c r="ED1108" s="29"/>
      <c r="EE1108" s="29"/>
      <c r="EF1108" s="29"/>
      <c r="EG1108" s="29"/>
      <c r="EH1108" s="29"/>
      <c r="EI1108" s="29"/>
      <c r="EJ1108" s="29"/>
      <c r="EK1108" s="29"/>
      <c r="EL1108" s="29"/>
      <c r="EM1108" s="29"/>
      <c r="EN1108" s="29"/>
      <c r="EO1108" s="29"/>
      <c r="EP1108" s="29"/>
      <c r="EQ1108" s="29"/>
      <c r="ER1108" s="29"/>
      <c r="ES1108" s="29"/>
      <c r="ET1108" s="29"/>
      <c r="EU1108" s="29"/>
      <c r="EV1108" s="29"/>
      <c r="EW1108" s="29"/>
      <c r="EX1108" s="29"/>
      <c r="EY1108" s="29"/>
      <c r="EZ1108" s="29"/>
      <c r="FA1108" s="29"/>
      <c r="FB1108" s="29"/>
      <c r="FC1108" s="29"/>
      <c r="FD1108" s="29"/>
      <c r="FE1108" s="29"/>
      <c r="FF1108" s="29"/>
      <c r="FG1108" s="29"/>
      <c r="FH1108" s="29"/>
      <c r="FI1108" s="29"/>
      <c r="FJ1108" s="29"/>
      <c r="FK1108" s="29"/>
      <c r="FL1108" s="29"/>
      <c r="FM1108" s="29"/>
      <c r="FN1108" s="29"/>
      <c r="FO1108" s="29"/>
      <c r="FP1108" s="29"/>
      <c r="FQ1108" s="29"/>
      <c r="FR1108" s="29"/>
      <c r="FS1108" s="29"/>
      <c r="FT1108" s="29"/>
      <c r="FU1108" s="29"/>
      <c r="FV1108" s="29"/>
      <c r="FW1108" s="29"/>
      <c r="FX1108" s="29"/>
      <c r="FY1108" s="29"/>
      <c r="FZ1108" s="29"/>
      <c r="GA1108" s="29"/>
      <c r="GB1108" s="29"/>
      <c r="GC1108" s="29"/>
    </row>
    <row r="1109" spans="1:185" s="30" customFormat="1" ht="15.75" customHeight="1" x14ac:dyDescent="0.2">
      <c r="A1109" s="25"/>
      <c r="B1109" s="41"/>
      <c r="C1109" s="26"/>
      <c r="D1109" s="24"/>
      <c r="E1109" s="24"/>
      <c r="F1109" s="31"/>
      <c r="G1109" s="24"/>
      <c r="H1109" s="24"/>
      <c r="I1109" s="25"/>
      <c r="J1109" s="24"/>
      <c r="K1109" s="24"/>
      <c r="L1109" s="27"/>
      <c r="M1109" s="28"/>
      <c r="N1109" s="28"/>
      <c r="O1109" s="27"/>
      <c r="P1109" s="27"/>
      <c r="Q1109" s="33"/>
      <c r="R1109" s="34"/>
      <c r="S1109" s="23"/>
      <c r="T1109" s="27"/>
      <c r="U1109" s="29"/>
      <c r="V1109" s="29"/>
      <c r="W1109" s="27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  <c r="BL1109" s="29"/>
      <c r="BM1109" s="29"/>
      <c r="BN1109" s="29"/>
      <c r="BO1109" s="29"/>
      <c r="BP1109" s="29"/>
      <c r="BQ1109" s="29"/>
      <c r="BR1109" s="29"/>
      <c r="BS1109" s="29"/>
      <c r="BT1109" s="29"/>
      <c r="BU1109" s="29"/>
      <c r="BV1109" s="29"/>
      <c r="BW1109" s="29"/>
      <c r="BX1109" s="29"/>
      <c r="BY1109" s="29"/>
      <c r="BZ1109" s="29"/>
      <c r="CA1109" s="29"/>
      <c r="CB1109" s="29"/>
      <c r="CC1109" s="29"/>
      <c r="CD1109" s="29"/>
      <c r="CE1109" s="29"/>
      <c r="CF1109" s="29"/>
      <c r="CG1109" s="29"/>
      <c r="CH1109" s="29"/>
      <c r="CI1109" s="29"/>
      <c r="CJ1109" s="29"/>
      <c r="CK1109" s="29"/>
      <c r="CL1109" s="29"/>
      <c r="CM1109" s="29"/>
      <c r="CN1109" s="29"/>
      <c r="CO1109" s="29"/>
      <c r="CP1109" s="29"/>
      <c r="CQ1109" s="29"/>
      <c r="CR1109" s="29"/>
      <c r="CS1109" s="29"/>
      <c r="CT1109" s="29"/>
      <c r="CU1109" s="29"/>
      <c r="CV1109" s="29"/>
      <c r="CW1109" s="29"/>
      <c r="CX1109" s="29"/>
      <c r="CY1109" s="29"/>
      <c r="CZ1109" s="29"/>
      <c r="DA1109" s="29"/>
      <c r="DB1109" s="29"/>
      <c r="DC1109" s="29"/>
      <c r="DD1109" s="29"/>
      <c r="DE1109" s="29"/>
      <c r="DF1109" s="29"/>
      <c r="DG1109" s="29"/>
      <c r="DH1109" s="29"/>
      <c r="DI1109" s="29"/>
      <c r="DJ1109" s="29"/>
      <c r="DK1109" s="29"/>
      <c r="DL1109" s="29"/>
      <c r="DM1109" s="29"/>
      <c r="DN1109" s="29"/>
      <c r="DO1109" s="29"/>
      <c r="DP1109" s="29"/>
      <c r="DQ1109" s="29"/>
      <c r="DR1109" s="29"/>
      <c r="DS1109" s="29"/>
      <c r="DT1109" s="29"/>
      <c r="DU1109" s="29"/>
      <c r="DV1109" s="29"/>
      <c r="DW1109" s="29"/>
      <c r="DX1109" s="29"/>
      <c r="DY1109" s="29"/>
      <c r="DZ1109" s="29"/>
      <c r="EA1109" s="29"/>
      <c r="EB1109" s="29"/>
      <c r="EC1109" s="29"/>
      <c r="ED1109" s="29"/>
      <c r="EE1109" s="29"/>
      <c r="EF1109" s="29"/>
      <c r="EG1109" s="29"/>
      <c r="EH1109" s="29"/>
      <c r="EI1109" s="29"/>
      <c r="EJ1109" s="29"/>
      <c r="EK1109" s="29"/>
      <c r="EL1109" s="29"/>
      <c r="EM1109" s="29"/>
      <c r="EN1109" s="29"/>
      <c r="EO1109" s="29"/>
      <c r="EP1109" s="29"/>
      <c r="EQ1109" s="29"/>
      <c r="ER1109" s="29"/>
      <c r="ES1109" s="29"/>
      <c r="ET1109" s="29"/>
      <c r="EU1109" s="29"/>
      <c r="EV1109" s="29"/>
      <c r="EW1109" s="29"/>
      <c r="EX1109" s="29"/>
      <c r="EY1109" s="29"/>
      <c r="EZ1109" s="29"/>
      <c r="FA1109" s="29"/>
      <c r="FB1109" s="29"/>
      <c r="FC1109" s="29"/>
      <c r="FD1109" s="29"/>
      <c r="FE1109" s="29"/>
      <c r="FF1109" s="29"/>
      <c r="FG1109" s="29"/>
      <c r="FH1109" s="29"/>
      <c r="FI1109" s="29"/>
      <c r="FJ1109" s="29"/>
      <c r="FK1109" s="29"/>
      <c r="FL1109" s="29"/>
      <c r="FM1109" s="29"/>
      <c r="FN1109" s="29"/>
      <c r="FO1109" s="29"/>
      <c r="FP1109" s="29"/>
      <c r="FQ1109" s="29"/>
      <c r="FR1109" s="29"/>
      <c r="FS1109" s="29"/>
      <c r="FT1109" s="29"/>
      <c r="FU1109" s="29"/>
      <c r="FV1109" s="29"/>
      <c r="FW1109" s="29"/>
      <c r="FX1109" s="29"/>
      <c r="FY1109" s="29"/>
      <c r="FZ1109" s="29"/>
      <c r="GA1109" s="29"/>
      <c r="GB1109" s="29"/>
      <c r="GC1109" s="29"/>
    </row>
    <row r="1110" spans="1:185" s="30" customFormat="1" ht="15.75" customHeight="1" x14ac:dyDescent="0.2">
      <c r="A1110" s="25"/>
      <c r="B1110" s="41"/>
      <c r="C1110" s="26"/>
      <c r="D1110" s="24"/>
      <c r="E1110" s="24"/>
      <c r="F1110" s="31"/>
      <c r="G1110" s="24"/>
      <c r="H1110" s="24"/>
      <c r="I1110" s="25"/>
      <c r="J1110" s="24"/>
      <c r="K1110" s="24"/>
      <c r="L1110" s="27"/>
      <c r="M1110" s="28"/>
      <c r="N1110" s="28"/>
      <c r="O1110" s="27"/>
      <c r="P1110" s="27"/>
      <c r="Q1110" s="33"/>
      <c r="R1110" s="34"/>
      <c r="S1110" s="23"/>
      <c r="T1110" s="27"/>
      <c r="U1110" s="29"/>
      <c r="V1110" s="29"/>
      <c r="W1110" s="27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  <c r="BT1110" s="29"/>
      <c r="BU1110" s="29"/>
      <c r="BV1110" s="29"/>
      <c r="BW1110" s="29"/>
      <c r="BX1110" s="29"/>
      <c r="BY1110" s="29"/>
      <c r="BZ1110" s="29"/>
      <c r="CA1110" s="29"/>
      <c r="CB1110" s="29"/>
      <c r="CC1110" s="29"/>
      <c r="CD1110" s="29"/>
      <c r="CE1110" s="29"/>
      <c r="CF1110" s="29"/>
      <c r="CG1110" s="29"/>
      <c r="CH1110" s="29"/>
      <c r="CI1110" s="29"/>
      <c r="CJ1110" s="29"/>
      <c r="CK1110" s="29"/>
      <c r="CL1110" s="29"/>
      <c r="CM1110" s="29"/>
      <c r="CN1110" s="29"/>
      <c r="CO1110" s="29"/>
      <c r="CP1110" s="29"/>
      <c r="CQ1110" s="29"/>
      <c r="CR1110" s="29"/>
      <c r="CS1110" s="29"/>
      <c r="CT1110" s="29"/>
      <c r="CU1110" s="29"/>
      <c r="CV1110" s="29"/>
      <c r="CW1110" s="29"/>
      <c r="CX1110" s="29"/>
      <c r="CY1110" s="29"/>
      <c r="CZ1110" s="29"/>
      <c r="DA1110" s="29"/>
      <c r="DB1110" s="29"/>
      <c r="DC1110" s="29"/>
      <c r="DD1110" s="29"/>
      <c r="DE1110" s="29"/>
      <c r="DF1110" s="29"/>
      <c r="DG1110" s="29"/>
      <c r="DH1110" s="29"/>
      <c r="DI1110" s="29"/>
      <c r="DJ1110" s="29"/>
      <c r="DK1110" s="29"/>
      <c r="DL1110" s="29"/>
      <c r="DM1110" s="29"/>
      <c r="DN1110" s="29"/>
      <c r="DO1110" s="29"/>
      <c r="DP1110" s="29"/>
      <c r="DQ1110" s="29"/>
      <c r="DR1110" s="29"/>
      <c r="DS1110" s="29"/>
      <c r="DT1110" s="29"/>
      <c r="DU1110" s="29"/>
      <c r="DV1110" s="29"/>
      <c r="DW1110" s="29"/>
      <c r="DX1110" s="29"/>
      <c r="DY1110" s="29"/>
      <c r="DZ1110" s="29"/>
      <c r="EA1110" s="29"/>
      <c r="EB1110" s="29"/>
      <c r="EC1110" s="29"/>
      <c r="ED1110" s="29"/>
      <c r="EE1110" s="29"/>
      <c r="EF1110" s="29"/>
      <c r="EG1110" s="29"/>
      <c r="EH1110" s="29"/>
      <c r="EI1110" s="29"/>
      <c r="EJ1110" s="29"/>
      <c r="EK1110" s="29"/>
      <c r="EL1110" s="29"/>
      <c r="EM1110" s="29"/>
      <c r="EN1110" s="29"/>
      <c r="EO1110" s="29"/>
      <c r="EP1110" s="29"/>
      <c r="EQ1110" s="29"/>
      <c r="ER1110" s="29"/>
      <c r="ES1110" s="29"/>
      <c r="ET1110" s="29"/>
      <c r="EU1110" s="29"/>
      <c r="EV1110" s="29"/>
      <c r="EW1110" s="29"/>
      <c r="EX1110" s="29"/>
      <c r="EY1110" s="29"/>
      <c r="EZ1110" s="29"/>
      <c r="FA1110" s="29"/>
      <c r="FB1110" s="29"/>
      <c r="FC1110" s="29"/>
      <c r="FD1110" s="29"/>
      <c r="FE1110" s="29"/>
      <c r="FF1110" s="29"/>
      <c r="FG1110" s="29"/>
      <c r="FH1110" s="29"/>
      <c r="FI1110" s="29"/>
      <c r="FJ1110" s="29"/>
      <c r="FK1110" s="29"/>
      <c r="FL1110" s="29"/>
      <c r="FM1110" s="29"/>
      <c r="FN1110" s="29"/>
      <c r="FO1110" s="29"/>
      <c r="FP1110" s="29"/>
      <c r="FQ1110" s="29"/>
      <c r="FR1110" s="29"/>
      <c r="FS1110" s="29"/>
      <c r="FT1110" s="29"/>
      <c r="FU1110" s="29"/>
      <c r="FV1110" s="29"/>
      <c r="FW1110" s="29"/>
      <c r="FX1110" s="29"/>
      <c r="FY1110" s="29"/>
      <c r="FZ1110" s="29"/>
      <c r="GA1110" s="29"/>
      <c r="GB1110" s="29"/>
      <c r="GC1110" s="29"/>
    </row>
    <row r="1111" spans="1:185" s="30" customFormat="1" ht="15.75" customHeight="1" x14ac:dyDescent="0.2">
      <c r="A1111" s="25" t="s">
        <v>1723</v>
      </c>
      <c r="B1111" s="41" t="s">
        <v>3503</v>
      </c>
      <c r="C1111" s="26" t="s">
        <v>105</v>
      </c>
      <c r="D1111" s="24" t="s">
        <v>1801</v>
      </c>
      <c r="E1111" s="24" t="s">
        <v>3504</v>
      </c>
      <c r="F1111" s="31"/>
      <c r="G1111" s="24" t="s">
        <v>1688</v>
      </c>
      <c r="H1111" s="24" t="s">
        <v>122</v>
      </c>
      <c r="I1111" s="25">
        <v>4</v>
      </c>
      <c r="J1111" s="24" t="s">
        <v>395</v>
      </c>
      <c r="K1111" s="24"/>
      <c r="L1111" s="27">
        <v>999743787</v>
      </c>
      <c r="M1111" s="28" t="s">
        <v>112</v>
      </c>
      <c r="N1111" s="28" t="b">
        <v>1</v>
      </c>
      <c r="O1111" s="27"/>
      <c r="P1111" s="27"/>
      <c r="Q1111" s="33">
        <f t="shared" ref="Q1111:Q1142" si="80">SUM(T1111:EE1111)</f>
        <v>1453.35</v>
      </c>
      <c r="R1111" s="34">
        <f t="shared" ref="R1111:R1142" si="81">RANK(Q1111,$Q$1111:$Q$1196)</f>
        <v>1</v>
      </c>
      <c r="S1111" s="23"/>
      <c r="T1111" s="27">
        <v>108</v>
      </c>
      <c r="U1111" s="29"/>
      <c r="V1111" s="29"/>
      <c r="W1111" s="27">
        <v>54</v>
      </c>
      <c r="X1111" s="29"/>
      <c r="Y1111" s="29"/>
      <c r="Z1111" s="29"/>
      <c r="AA1111" s="29"/>
      <c r="AB1111" s="29"/>
      <c r="AC1111" s="29"/>
      <c r="AD1111" s="29"/>
      <c r="AE1111" s="29"/>
      <c r="AF1111" s="29">
        <v>90</v>
      </c>
      <c r="AG1111" s="29"/>
      <c r="AH1111" s="29">
        <v>108</v>
      </c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>
        <v>30</v>
      </c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>
        <v>42.4</v>
      </c>
      <c r="BK1111" s="29">
        <v>180</v>
      </c>
      <c r="BL1111" s="29">
        <v>50</v>
      </c>
      <c r="BM1111" s="29"/>
      <c r="BN1111" s="29"/>
      <c r="BO1111" s="29"/>
      <c r="BP1111" s="29"/>
      <c r="BQ1111" s="29"/>
      <c r="BR1111" s="29"/>
      <c r="BS1111" s="29">
        <v>150</v>
      </c>
      <c r="BT1111" s="29"/>
      <c r="BU1111" s="29"/>
      <c r="BV1111" s="29"/>
      <c r="BW1111" s="29"/>
      <c r="BX1111" s="29"/>
      <c r="BY1111" s="29"/>
      <c r="BZ1111" s="29">
        <v>63.6</v>
      </c>
      <c r="CA1111" s="29"/>
      <c r="CB1111" s="29">
        <v>83.25</v>
      </c>
      <c r="CC1111" s="29"/>
      <c r="CD1111" s="29"/>
      <c r="CE1111" s="29"/>
      <c r="CF1111" s="29"/>
      <c r="CG1111" s="29"/>
      <c r="CH1111" s="29"/>
      <c r="CI1111" s="29"/>
      <c r="CJ1111" s="29"/>
      <c r="CK1111" s="29"/>
      <c r="CL1111" s="29">
        <v>63.6</v>
      </c>
      <c r="CM1111" s="29"/>
      <c r="CN1111" s="29"/>
      <c r="CO1111" s="29"/>
      <c r="CP1111" s="29"/>
      <c r="CQ1111" s="29"/>
      <c r="CR1111" s="29"/>
      <c r="CS1111" s="29"/>
      <c r="CT1111" s="29"/>
      <c r="CU1111" s="29"/>
      <c r="CV1111" s="29"/>
      <c r="CW1111" s="29"/>
      <c r="CX1111" s="29"/>
      <c r="CY1111" s="29"/>
      <c r="CZ1111" s="29"/>
      <c r="DA1111" s="29">
        <v>150</v>
      </c>
      <c r="DB1111" s="29"/>
      <c r="DC1111" s="29"/>
      <c r="DD1111" s="29">
        <v>90</v>
      </c>
      <c r="DE1111" s="29"/>
      <c r="DF1111" s="29"/>
      <c r="DG1111" s="29"/>
      <c r="DH1111" s="29"/>
      <c r="DI1111" s="29"/>
      <c r="DJ1111" s="29"/>
      <c r="DK1111" s="29"/>
      <c r="DL1111" s="29"/>
      <c r="DM1111" s="29"/>
      <c r="DN1111" s="29"/>
      <c r="DO1111" s="29"/>
      <c r="DP1111" s="29"/>
      <c r="DQ1111" s="29"/>
      <c r="DR1111" s="29"/>
      <c r="DS1111" s="29"/>
      <c r="DT1111" s="29"/>
      <c r="DU1111" s="29">
        <v>190.5</v>
      </c>
      <c r="DV1111" s="29"/>
      <c r="DW1111" s="29"/>
      <c r="DX1111" s="29"/>
      <c r="DY1111" s="29"/>
      <c r="DZ1111" s="29"/>
      <c r="EA1111" s="29"/>
      <c r="EB1111" s="29"/>
      <c r="EC1111" s="29"/>
      <c r="ED1111" s="29"/>
      <c r="EE1111" s="29"/>
      <c r="EF1111" s="29"/>
      <c r="EG1111" s="29"/>
      <c r="EH1111" s="29"/>
      <c r="EI1111" s="29"/>
      <c r="EJ1111" s="29"/>
      <c r="EK1111" s="29"/>
      <c r="EL1111" s="29"/>
      <c r="EM1111" s="29"/>
      <c r="EN1111" s="29"/>
      <c r="EO1111" s="29"/>
      <c r="EP1111" s="29"/>
      <c r="EQ1111" s="29"/>
      <c r="ER1111" s="29"/>
      <c r="ES1111" s="29"/>
      <c r="ET1111" s="29"/>
      <c r="EU1111" s="29"/>
      <c r="EV1111" s="29"/>
      <c r="EW1111" s="29"/>
      <c r="EX1111" s="29"/>
      <c r="EY1111" s="29"/>
      <c r="EZ1111" s="29"/>
      <c r="FA1111" s="29"/>
      <c r="FB1111" s="29"/>
      <c r="FC1111" s="29"/>
      <c r="FD1111" s="29"/>
      <c r="FE1111" s="29"/>
      <c r="FF1111" s="29"/>
      <c r="FG1111" s="29"/>
      <c r="FH1111" s="29"/>
      <c r="FI1111" s="29"/>
      <c r="FJ1111" s="29"/>
      <c r="FK1111" s="29"/>
      <c r="FL1111" s="29"/>
      <c r="FM1111" s="29"/>
      <c r="FN1111" s="29"/>
      <c r="FO1111" s="29"/>
      <c r="FP1111" s="29"/>
      <c r="FQ1111" s="29"/>
      <c r="FR1111" s="29"/>
      <c r="FS1111" s="29"/>
      <c r="FT1111" s="29"/>
      <c r="FU1111" s="29"/>
      <c r="FV1111" s="29"/>
      <c r="FW1111" s="29"/>
      <c r="FX1111" s="29"/>
      <c r="FY1111" s="29"/>
      <c r="FZ1111" s="29"/>
      <c r="GA1111" s="29"/>
      <c r="GB1111" s="29"/>
      <c r="GC1111" s="29"/>
    </row>
    <row r="1112" spans="1:185" s="30" customFormat="1" ht="15.75" customHeight="1" x14ac:dyDescent="0.2">
      <c r="A1112" s="25" t="s">
        <v>1723</v>
      </c>
      <c r="B1112" s="41" t="s">
        <v>3503</v>
      </c>
      <c r="C1112" s="26" t="s">
        <v>105</v>
      </c>
      <c r="D1112" s="24" t="s">
        <v>2591</v>
      </c>
      <c r="E1112" s="24" t="s">
        <v>3505</v>
      </c>
      <c r="F1112" s="31"/>
      <c r="G1112" s="24" t="s">
        <v>1269</v>
      </c>
      <c r="H1112" s="24" t="s">
        <v>122</v>
      </c>
      <c r="I1112" s="25">
        <v>4</v>
      </c>
      <c r="J1112" s="24" t="s">
        <v>2923</v>
      </c>
      <c r="K1112" s="24" t="s">
        <v>2924</v>
      </c>
      <c r="L1112" s="27">
        <v>999015228</v>
      </c>
      <c r="M1112" s="28" t="s">
        <v>112</v>
      </c>
      <c r="N1112" s="28" t="b">
        <v>1</v>
      </c>
      <c r="O1112" s="27"/>
      <c r="P1112" s="27"/>
      <c r="Q1112" s="33">
        <f t="shared" si="80"/>
        <v>910.19999999999993</v>
      </c>
      <c r="R1112" s="34">
        <f t="shared" si="81"/>
        <v>2</v>
      </c>
      <c r="S1112" s="23"/>
      <c r="T1112" s="27">
        <v>108</v>
      </c>
      <c r="U1112" s="29"/>
      <c r="V1112" s="29"/>
      <c r="W1112" s="27"/>
      <c r="X1112" s="29"/>
      <c r="Y1112" s="29">
        <v>90.75</v>
      </c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>
        <v>127.05</v>
      </c>
      <c r="AJ1112" s="29"/>
      <c r="AK1112" s="29"/>
      <c r="AL1112" s="29"/>
      <c r="AM1112" s="29"/>
      <c r="AN1112" s="29"/>
      <c r="AO1112" s="29"/>
      <c r="AP1112" s="29"/>
      <c r="AQ1112" s="29"/>
      <c r="AR1112" s="29">
        <v>90</v>
      </c>
      <c r="AS1112" s="29"/>
      <c r="AT1112" s="29"/>
      <c r="AU1112" s="29"/>
      <c r="AV1112" s="29"/>
      <c r="AW1112" s="29"/>
      <c r="AX1112" s="29"/>
      <c r="AY1112" s="29">
        <v>54</v>
      </c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>
        <v>60</v>
      </c>
      <c r="BJ1112" s="29"/>
      <c r="BK1112" s="29">
        <v>108</v>
      </c>
      <c r="BL1112" s="29"/>
      <c r="BM1112" s="29">
        <v>32.4</v>
      </c>
      <c r="BN1112" s="29"/>
      <c r="BO1112" s="29">
        <v>63.6</v>
      </c>
      <c r="BP1112" s="29"/>
      <c r="BQ1112" s="29"/>
      <c r="BR1112" s="29"/>
      <c r="BS1112" s="29"/>
      <c r="BT1112" s="29"/>
      <c r="BU1112" s="29"/>
      <c r="BV1112" s="29"/>
      <c r="BW1112" s="29"/>
      <c r="BX1112" s="29"/>
      <c r="BY1112" s="29"/>
      <c r="BZ1112" s="58"/>
      <c r="CA1112" s="29"/>
      <c r="CB1112" s="29">
        <v>111</v>
      </c>
      <c r="CC1112" s="29"/>
      <c r="CD1112" s="29"/>
      <c r="CE1112" s="29"/>
      <c r="CF1112" s="29"/>
      <c r="CG1112" s="29"/>
      <c r="CH1112" s="29"/>
      <c r="CI1112" s="29"/>
      <c r="CJ1112" s="29"/>
      <c r="CK1112" s="29"/>
      <c r="CL1112" s="29"/>
      <c r="CM1112" s="29"/>
      <c r="CN1112" s="29"/>
      <c r="CO1112" s="29"/>
      <c r="CP1112" s="29"/>
      <c r="CQ1112" s="29"/>
      <c r="CR1112" s="29"/>
      <c r="CS1112" s="29"/>
      <c r="CT1112" s="29"/>
      <c r="CU1112" s="29"/>
      <c r="CV1112" s="29"/>
      <c r="CW1112" s="29"/>
      <c r="CX1112" s="29"/>
      <c r="CY1112" s="29"/>
      <c r="CZ1112" s="29"/>
      <c r="DA1112" s="29"/>
      <c r="DB1112" s="29"/>
      <c r="DC1112" s="29">
        <v>65.400000000000006</v>
      </c>
      <c r="DD1112" s="29"/>
      <c r="DE1112" s="29"/>
      <c r="DF1112" s="29"/>
      <c r="DG1112" s="29"/>
      <c r="DH1112" s="29"/>
      <c r="DI1112" s="29"/>
      <c r="DJ1112" s="29"/>
      <c r="DK1112" s="29"/>
      <c r="DL1112" s="29"/>
      <c r="DM1112" s="29"/>
      <c r="DN1112" s="29"/>
      <c r="DO1112" s="29"/>
      <c r="DP1112" s="29"/>
      <c r="DQ1112" s="29"/>
      <c r="DR1112" s="29"/>
      <c r="DS1112" s="29"/>
      <c r="DT1112" s="29"/>
      <c r="DU1112" s="29"/>
      <c r="DV1112" s="29"/>
      <c r="DW1112" s="29"/>
      <c r="DX1112" s="29"/>
      <c r="DY1112" s="29"/>
      <c r="DZ1112" s="29"/>
      <c r="EA1112" s="29"/>
      <c r="EB1112" s="29"/>
      <c r="EC1112" s="29"/>
      <c r="ED1112" s="29"/>
      <c r="EE1112" s="29"/>
      <c r="EF1112" s="29"/>
      <c r="EG1112" s="29"/>
      <c r="EH1112" s="29"/>
      <c r="EI1112" s="29"/>
      <c r="EJ1112" s="29"/>
      <c r="EK1112" s="29"/>
      <c r="EL1112" s="29"/>
      <c r="EM1112" s="29"/>
      <c r="EN1112" s="29"/>
      <c r="EO1112" s="29"/>
      <c r="EP1112" s="29"/>
      <c r="EQ1112" s="29"/>
      <c r="ER1112" s="29"/>
      <c r="ES1112" s="29"/>
      <c r="ET1112" s="29"/>
      <c r="EU1112" s="29"/>
      <c r="EV1112" s="29"/>
      <c r="EW1112" s="29"/>
      <c r="EX1112" s="29"/>
      <c r="EY1112" s="29"/>
      <c r="EZ1112" s="29"/>
      <c r="FA1112" s="29"/>
      <c r="FB1112" s="29"/>
      <c r="FC1112" s="29"/>
      <c r="FD1112" s="29"/>
      <c r="FE1112" s="29"/>
      <c r="FF1112" s="29"/>
      <c r="FG1112" s="29"/>
      <c r="FH1112" s="29"/>
      <c r="FI1112" s="29"/>
      <c r="FJ1112" s="29"/>
      <c r="FK1112" s="29"/>
      <c r="FL1112" s="29"/>
      <c r="FM1112" s="29"/>
      <c r="FN1112" s="29"/>
      <c r="FO1112" s="29"/>
      <c r="FP1112" s="29"/>
      <c r="FQ1112" s="29"/>
      <c r="FR1112" s="29"/>
      <c r="FS1112" s="29"/>
      <c r="FT1112" s="29"/>
      <c r="FU1112" s="29"/>
      <c r="FV1112" s="29"/>
      <c r="FW1112" s="29"/>
      <c r="FX1112" s="29"/>
      <c r="FY1112" s="29"/>
      <c r="FZ1112" s="29"/>
      <c r="GA1112" s="29"/>
      <c r="GB1112" s="29"/>
      <c r="GC1112" s="29"/>
    </row>
    <row r="1113" spans="1:185" s="30" customFormat="1" ht="15.75" customHeight="1" x14ac:dyDescent="0.2">
      <c r="A1113" s="25" t="s">
        <v>1723</v>
      </c>
      <c r="B1113" s="41" t="s">
        <v>3503</v>
      </c>
      <c r="C1113" s="26" t="s">
        <v>105</v>
      </c>
      <c r="D1113" s="24" t="s">
        <v>3506</v>
      </c>
      <c r="E1113" s="24" t="s">
        <v>1960</v>
      </c>
      <c r="F1113" s="31"/>
      <c r="G1113" s="24" t="s">
        <v>3507</v>
      </c>
      <c r="H1113" s="24" t="s">
        <v>426</v>
      </c>
      <c r="I1113" s="25">
        <v>7</v>
      </c>
      <c r="J1113" s="24" t="s">
        <v>973</v>
      </c>
      <c r="K1113" s="24" t="s">
        <v>974</v>
      </c>
      <c r="L1113" s="27">
        <v>999864410</v>
      </c>
      <c r="M1113" s="28" t="s">
        <v>112</v>
      </c>
      <c r="N1113" s="28" t="b">
        <v>1</v>
      </c>
      <c r="O1113" s="27"/>
      <c r="P1113" s="27"/>
      <c r="Q1113" s="33">
        <f t="shared" si="80"/>
        <v>373.9</v>
      </c>
      <c r="R1113" s="34">
        <f t="shared" si="81"/>
        <v>3</v>
      </c>
      <c r="S1113" s="23"/>
      <c r="T1113" s="27">
        <v>64.8</v>
      </c>
      <c r="U1113" s="29"/>
      <c r="V1113" s="29"/>
      <c r="W1113" s="27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>
        <v>45.3</v>
      </c>
      <c r="BL1113" s="29"/>
      <c r="BM1113" s="29"/>
      <c r="BN1113" s="29"/>
      <c r="BO1113" s="29"/>
      <c r="BP1113" s="29"/>
      <c r="BQ1113" s="29"/>
      <c r="BR1113" s="29"/>
      <c r="BS1113" s="29">
        <v>32.4</v>
      </c>
      <c r="BT1113" s="29"/>
      <c r="BU1113" s="29"/>
      <c r="BV1113" s="29"/>
      <c r="BW1113" s="29"/>
      <c r="BX1113" s="29"/>
      <c r="BY1113" s="29"/>
      <c r="BZ1113" s="29"/>
      <c r="CA1113" s="29"/>
      <c r="CB1113" s="29"/>
      <c r="CC1113" s="29"/>
      <c r="CD1113" s="29"/>
      <c r="CE1113" s="29"/>
      <c r="CF1113" s="29"/>
      <c r="CG1113" s="29"/>
      <c r="CH1113" s="29"/>
      <c r="CI1113" s="29"/>
      <c r="CJ1113" s="29"/>
      <c r="CK1113" s="29">
        <v>63.6</v>
      </c>
      <c r="CL1113" s="29"/>
      <c r="CM1113" s="29"/>
      <c r="CN1113" s="29"/>
      <c r="CO1113" s="29"/>
      <c r="CP1113" s="29"/>
      <c r="CQ1113" s="29"/>
      <c r="CR1113" s="29"/>
      <c r="CS1113" s="29">
        <v>65.400000000000006</v>
      </c>
      <c r="CT1113" s="29"/>
      <c r="CU1113" s="29"/>
      <c r="CV1113" s="29"/>
      <c r="CW1113" s="29">
        <v>60</v>
      </c>
      <c r="CX1113" s="29"/>
      <c r="CY1113" s="29"/>
      <c r="CZ1113" s="29"/>
      <c r="DA1113" s="29"/>
      <c r="DB1113" s="29"/>
      <c r="DC1113" s="29"/>
      <c r="DD1113" s="29"/>
      <c r="DE1113" s="29"/>
      <c r="DF1113" s="29"/>
      <c r="DG1113" s="29"/>
      <c r="DH1113" s="29"/>
      <c r="DI1113" s="29"/>
      <c r="DJ1113" s="29"/>
      <c r="DK1113" s="29"/>
      <c r="DL1113" s="29"/>
      <c r="DM1113" s="29"/>
      <c r="DN1113" s="29"/>
      <c r="DO1113" s="29"/>
      <c r="DP1113" s="29"/>
      <c r="DQ1113" s="29"/>
      <c r="DR1113" s="29">
        <v>42.4</v>
      </c>
      <c r="DS1113" s="29"/>
      <c r="DT1113" s="29"/>
      <c r="DU1113" s="29"/>
      <c r="DV1113" s="29"/>
      <c r="DW1113" s="29"/>
      <c r="DX1113" s="29"/>
      <c r="DY1113" s="29"/>
      <c r="DZ1113" s="29"/>
      <c r="EA1113" s="29"/>
      <c r="EB1113" s="29"/>
      <c r="EC1113" s="29"/>
      <c r="ED1113" s="29"/>
      <c r="EE1113" s="29"/>
      <c r="EF1113" s="29"/>
      <c r="EG1113" s="29"/>
      <c r="EH1113" s="29"/>
      <c r="EI1113" s="29"/>
      <c r="EJ1113" s="29"/>
      <c r="EK1113" s="29"/>
      <c r="EL1113" s="29"/>
      <c r="EM1113" s="29"/>
      <c r="EN1113" s="29"/>
      <c r="EO1113" s="29"/>
      <c r="EP1113" s="29"/>
      <c r="EQ1113" s="29"/>
      <c r="ER1113" s="29"/>
      <c r="ES1113" s="29"/>
      <c r="ET1113" s="29"/>
      <c r="EU1113" s="29"/>
      <c r="EV1113" s="29"/>
      <c r="EW1113" s="29"/>
      <c r="EX1113" s="29"/>
      <c r="EY1113" s="29"/>
      <c r="EZ1113" s="29"/>
      <c r="FA1113" s="29"/>
      <c r="FB1113" s="29"/>
      <c r="FC1113" s="29"/>
      <c r="FD1113" s="29"/>
      <c r="FE1113" s="29"/>
      <c r="FF1113" s="29"/>
      <c r="FG1113" s="29"/>
      <c r="FH1113" s="29"/>
      <c r="FI1113" s="29"/>
      <c r="FJ1113" s="29"/>
      <c r="FK1113" s="29"/>
      <c r="FL1113" s="29"/>
      <c r="FM1113" s="29"/>
      <c r="FN1113" s="29"/>
      <c r="FO1113" s="29"/>
      <c r="FP1113" s="29"/>
      <c r="FQ1113" s="29"/>
      <c r="FR1113" s="29"/>
      <c r="FS1113" s="29"/>
      <c r="FT1113" s="29"/>
      <c r="FU1113" s="29"/>
      <c r="FV1113" s="29"/>
      <c r="FW1113" s="29"/>
      <c r="FX1113" s="29"/>
      <c r="FY1113" s="29"/>
      <c r="FZ1113" s="29"/>
      <c r="GA1113" s="29"/>
      <c r="GB1113" s="29"/>
      <c r="GC1113" s="29"/>
    </row>
    <row r="1114" spans="1:185" s="30" customFormat="1" ht="15.75" customHeight="1" x14ac:dyDescent="0.2">
      <c r="A1114" s="25" t="s">
        <v>1723</v>
      </c>
      <c r="B1114" s="41" t="s">
        <v>3503</v>
      </c>
      <c r="C1114" s="26" t="s">
        <v>105</v>
      </c>
      <c r="D1114" s="24" t="s">
        <v>341</v>
      </c>
      <c r="E1114" s="24" t="s">
        <v>3508</v>
      </c>
      <c r="F1114" s="31"/>
      <c r="G1114" s="24" t="s">
        <v>3509</v>
      </c>
      <c r="H1114" s="24" t="s">
        <v>310</v>
      </c>
      <c r="I1114" s="25">
        <v>5</v>
      </c>
      <c r="J1114" s="24" t="s">
        <v>2845</v>
      </c>
      <c r="K1114" s="24" t="s">
        <v>2846</v>
      </c>
      <c r="L1114" s="27">
        <v>999741382</v>
      </c>
      <c r="M1114" s="28" t="s">
        <v>112</v>
      </c>
      <c r="N1114" s="28"/>
      <c r="O1114" s="27"/>
      <c r="P1114" s="27"/>
      <c r="Q1114" s="33">
        <f t="shared" si="80"/>
        <v>246.1</v>
      </c>
      <c r="R1114" s="34">
        <f t="shared" si="81"/>
        <v>4</v>
      </c>
      <c r="S1114" s="23"/>
      <c r="T1114" s="27"/>
      <c r="U1114" s="29"/>
      <c r="V1114" s="29"/>
      <c r="W1114" s="27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>
        <v>60</v>
      </c>
      <c r="BI1114" s="29"/>
      <c r="BJ1114" s="29"/>
      <c r="BK1114" s="29"/>
      <c r="BL1114" s="29"/>
      <c r="BM1114" s="29"/>
      <c r="BN1114" s="29"/>
      <c r="BO1114" s="29"/>
      <c r="BP1114" s="29"/>
      <c r="BQ1114" s="29">
        <v>63.05</v>
      </c>
      <c r="BR1114" s="29"/>
      <c r="BS1114" s="29"/>
      <c r="BT1114" s="29"/>
      <c r="BU1114" s="29"/>
      <c r="BV1114" s="29"/>
      <c r="BW1114" s="29"/>
      <c r="BX1114" s="29"/>
      <c r="BY1114" s="29"/>
      <c r="BZ1114" s="29"/>
      <c r="CA1114" s="29">
        <v>63.05</v>
      </c>
      <c r="CB1114" s="29"/>
      <c r="CC1114" s="29"/>
      <c r="CD1114" s="29"/>
      <c r="CE1114" s="29"/>
      <c r="CF1114" s="29"/>
      <c r="CG1114" s="29"/>
      <c r="CH1114" s="29">
        <v>60</v>
      </c>
      <c r="CI1114" s="29"/>
      <c r="CJ1114" s="29"/>
      <c r="CK1114" s="29"/>
      <c r="CL1114" s="29"/>
      <c r="CM1114" s="29"/>
      <c r="CN1114" s="29"/>
      <c r="CO1114" s="29"/>
      <c r="CP1114" s="29"/>
      <c r="CQ1114" s="29"/>
      <c r="CR1114" s="29"/>
      <c r="CS1114" s="29"/>
      <c r="CT1114" s="29"/>
      <c r="CU1114" s="29"/>
      <c r="CV1114" s="29"/>
      <c r="CW1114" s="29"/>
      <c r="CX1114" s="29"/>
      <c r="CY1114" s="29"/>
      <c r="CZ1114" s="29"/>
      <c r="DA1114" s="29"/>
      <c r="DB1114" s="29"/>
      <c r="DC1114" s="29"/>
      <c r="DD1114" s="29"/>
      <c r="DE1114" s="29"/>
      <c r="DF1114" s="29"/>
      <c r="DG1114" s="29"/>
      <c r="DH1114" s="29"/>
      <c r="DI1114" s="29"/>
      <c r="DJ1114" s="29"/>
      <c r="DK1114" s="29"/>
      <c r="DL1114" s="29"/>
      <c r="DM1114" s="29"/>
      <c r="DN1114" s="29"/>
      <c r="DO1114" s="29"/>
      <c r="DP1114" s="29"/>
      <c r="DQ1114" s="29"/>
      <c r="DR1114" s="29"/>
      <c r="DS1114" s="29"/>
      <c r="DT1114" s="29"/>
      <c r="DU1114" s="29"/>
      <c r="DV1114" s="29"/>
      <c r="DW1114" s="29"/>
      <c r="DX1114" s="29"/>
      <c r="DY1114" s="29"/>
      <c r="DZ1114" s="29"/>
      <c r="EA1114" s="29"/>
      <c r="EB1114" s="29"/>
      <c r="EC1114" s="29"/>
      <c r="ED1114" s="29"/>
      <c r="EE1114" s="29"/>
      <c r="EF1114" s="29"/>
      <c r="EG1114" s="29"/>
      <c r="EH1114" s="29"/>
      <c r="EI1114" s="29"/>
      <c r="EJ1114" s="29"/>
      <c r="EK1114" s="29"/>
      <c r="EL1114" s="29"/>
      <c r="EM1114" s="29"/>
      <c r="EN1114" s="29"/>
      <c r="EO1114" s="29"/>
      <c r="EP1114" s="29"/>
      <c r="EQ1114" s="29"/>
      <c r="ER1114" s="29"/>
      <c r="ES1114" s="29"/>
      <c r="ET1114" s="29"/>
      <c r="EU1114" s="29"/>
      <c r="EV1114" s="29"/>
      <c r="EW1114" s="29"/>
      <c r="EX1114" s="29"/>
      <c r="EY1114" s="29"/>
      <c r="EZ1114" s="29"/>
      <c r="FA1114" s="29"/>
      <c r="FB1114" s="29"/>
      <c r="FC1114" s="29"/>
      <c r="FD1114" s="29"/>
      <c r="FE1114" s="29"/>
      <c r="FF1114" s="29"/>
      <c r="FG1114" s="29"/>
      <c r="FH1114" s="29"/>
      <c r="FI1114" s="29"/>
      <c r="FJ1114" s="29"/>
      <c r="FK1114" s="29"/>
      <c r="FL1114" s="29"/>
      <c r="FM1114" s="29"/>
      <c r="FN1114" s="29"/>
      <c r="FO1114" s="29"/>
      <c r="FP1114" s="29"/>
      <c r="FQ1114" s="29"/>
      <c r="FR1114" s="29"/>
      <c r="FS1114" s="29"/>
      <c r="FT1114" s="29"/>
      <c r="FU1114" s="29"/>
      <c r="FV1114" s="29"/>
      <c r="FW1114" s="29"/>
      <c r="FX1114" s="29"/>
      <c r="FY1114" s="29"/>
      <c r="FZ1114" s="29"/>
      <c r="GA1114" s="29"/>
      <c r="GB1114" s="29"/>
      <c r="GC1114" s="29"/>
    </row>
    <row r="1115" spans="1:185" s="30" customFormat="1" ht="15.75" customHeight="1" x14ac:dyDescent="0.2">
      <c r="A1115" s="25" t="s">
        <v>1723</v>
      </c>
      <c r="B1115" s="41" t="s">
        <v>3503</v>
      </c>
      <c r="C1115" s="26" t="s">
        <v>105</v>
      </c>
      <c r="D1115" s="24" t="s">
        <v>1903</v>
      </c>
      <c r="E1115" s="24" t="s">
        <v>731</v>
      </c>
      <c r="F1115" s="31"/>
      <c r="G1115" s="24"/>
      <c r="H1115" s="24"/>
      <c r="I1115" s="25"/>
      <c r="J1115" s="24"/>
      <c r="K1115" s="24"/>
      <c r="L1115" s="27"/>
      <c r="M1115" s="28"/>
      <c r="N1115" s="28"/>
      <c r="O1115" s="27"/>
      <c r="P1115" s="27"/>
      <c r="Q1115" s="33">
        <f t="shared" si="80"/>
        <v>193.14999999999998</v>
      </c>
      <c r="R1115" s="34">
        <f t="shared" si="81"/>
        <v>5</v>
      </c>
      <c r="S1115" s="23"/>
      <c r="T1115" s="27"/>
      <c r="U1115" s="29"/>
      <c r="V1115" s="29"/>
      <c r="W1115" s="27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>
        <v>36.04</v>
      </c>
      <c r="BP1115" s="29"/>
      <c r="BQ1115" s="29"/>
      <c r="BR1115" s="29"/>
      <c r="BS1115" s="29"/>
      <c r="BT1115" s="29"/>
      <c r="BU1115" s="29"/>
      <c r="BV1115" s="29"/>
      <c r="BW1115" s="29"/>
      <c r="BX1115" s="29"/>
      <c r="BY1115" s="29"/>
      <c r="BZ1115" s="29"/>
      <c r="CA1115" s="29"/>
      <c r="CB1115" s="29">
        <v>62.16</v>
      </c>
      <c r="CC1115" s="29"/>
      <c r="CD1115" s="29"/>
      <c r="CE1115" s="29"/>
      <c r="CF1115" s="29"/>
      <c r="CG1115" s="29"/>
      <c r="CH1115" s="29"/>
      <c r="CI1115" s="29"/>
      <c r="CJ1115" s="29"/>
      <c r="CK1115" s="29"/>
      <c r="CL1115" s="29">
        <v>47.7</v>
      </c>
      <c r="CM1115" s="29"/>
      <c r="CN1115" s="29"/>
      <c r="CO1115" s="29"/>
      <c r="CP1115" s="29"/>
      <c r="CQ1115" s="29"/>
      <c r="CR1115" s="29"/>
      <c r="CS1115" s="29"/>
      <c r="CT1115" s="29"/>
      <c r="CU1115" s="29"/>
      <c r="CV1115" s="29"/>
      <c r="CW1115" s="29"/>
      <c r="CX1115" s="29"/>
      <c r="CY1115" s="29"/>
      <c r="CZ1115" s="29"/>
      <c r="DA1115" s="29"/>
      <c r="DB1115" s="29"/>
      <c r="DC1115" s="29"/>
      <c r="DD1115" s="29"/>
      <c r="DE1115" s="29"/>
      <c r="DF1115" s="29"/>
      <c r="DG1115" s="29"/>
      <c r="DH1115" s="29">
        <v>47.25</v>
      </c>
      <c r="DI1115" s="29"/>
      <c r="DJ1115" s="29"/>
      <c r="DK1115" s="29"/>
      <c r="DL1115" s="29"/>
      <c r="DM1115" s="29"/>
      <c r="DN1115" s="29"/>
      <c r="DO1115" s="29"/>
      <c r="DP1115" s="29"/>
      <c r="DQ1115" s="29"/>
      <c r="DR1115" s="29"/>
      <c r="DS1115" s="29"/>
      <c r="DT1115" s="29"/>
      <c r="DU1115" s="29"/>
      <c r="DV1115" s="29"/>
      <c r="DW1115" s="29"/>
      <c r="DX1115" s="29"/>
      <c r="DY1115" s="29"/>
      <c r="DZ1115" s="29"/>
      <c r="EA1115" s="29"/>
      <c r="EB1115" s="29"/>
      <c r="EC1115" s="29"/>
      <c r="ED1115" s="29"/>
      <c r="EE1115" s="29"/>
      <c r="EF1115" s="29"/>
      <c r="EG1115" s="29"/>
      <c r="EH1115" s="29"/>
      <c r="EI1115" s="29"/>
      <c r="EJ1115" s="29"/>
      <c r="EK1115" s="29"/>
      <c r="EL1115" s="29"/>
      <c r="EM1115" s="29"/>
      <c r="EN1115" s="29"/>
      <c r="EO1115" s="29"/>
      <c r="EP1115" s="29"/>
      <c r="EQ1115" s="29"/>
      <c r="ER1115" s="29"/>
      <c r="ES1115" s="29"/>
      <c r="ET1115" s="29"/>
      <c r="EU1115" s="29"/>
      <c r="EV1115" s="29"/>
      <c r="EW1115" s="29"/>
      <c r="EX1115" s="29"/>
      <c r="EY1115" s="29"/>
      <c r="EZ1115" s="29"/>
      <c r="FA1115" s="29"/>
      <c r="FB1115" s="29"/>
      <c r="FC1115" s="29"/>
      <c r="FD1115" s="29"/>
      <c r="FE1115" s="29"/>
      <c r="FF1115" s="29"/>
      <c r="FG1115" s="29"/>
      <c r="FH1115" s="29"/>
      <c r="FI1115" s="29"/>
      <c r="FJ1115" s="29"/>
      <c r="FK1115" s="29"/>
      <c r="FL1115" s="29"/>
      <c r="FM1115" s="29"/>
      <c r="FN1115" s="29"/>
      <c r="FO1115" s="29"/>
      <c r="FP1115" s="29"/>
      <c r="FQ1115" s="29"/>
      <c r="FR1115" s="29"/>
      <c r="FS1115" s="29"/>
      <c r="FT1115" s="29"/>
      <c r="FU1115" s="29"/>
      <c r="FV1115" s="29"/>
      <c r="FW1115" s="29"/>
      <c r="FX1115" s="29"/>
      <c r="FY1115" s="29"/>
      <c r="FZ1115" s="29"/>
      <c r="GA1115" s="29"/>
      <c r="GB1115" s="29"/>
      <c r="GC1115" s="29"/>
    </row>
    <row r="1116" spans="1:185" s="30" customFormat="1" ht="15.75" customHeight="1" x14ac:dyDescent="0.2">
      <c r="A1116" s="25" t="s">
        <v>1723</v>
      </c>
      <c r="B1116" s="41" t="s">
        <v>3503</v>
      </c>
      <c r="C1116" s="26" t="s">
        <v>105</v>
      </c>
      <c r="D1116" s="24" t="s">
        <v>3510</v>
      </c>
      <c r="E1116" s="24" t="s">
        <v>3511</v>
      </c>
      <c r="F1116" s="31"/>
      <c r="G1116" s="24" t="s">
        <v>1318</v>
      </c>
      <c r="H1116" s="24" t="s">
        <v>116</v>
      </c>
      <c r="I1116" s="25">
        <v>2</v>
      </c>
      <c r="J1116" s="24" t="s">
        <v>1908</v>
      </c>
      <c r="K1116" s="24" t="s">
        <v>1957</v>
      </c>
      <c r="L1116" s="27">
        <v>999017773</v>
      </c>
      <c r="M1116" s="28" t="s">
        <v>112</v>
      </c>
      <c r="N1116" s="28"/>
      <c r="O1116" s="27"/>
      <c r="P1116" s="27"/>
      <c r="Q1116" s="33">
        <f t="shared" si="80"/>
        <v>192.13</v>
      </c>
      <c r="R1116" s="34">
        <f t="shared" si="81"/>
        <v>6</v>
      </c>
      <c r="S1116" s="23"/>
      <c r="T1116" s="27">
        <v>64.8</v>
      </c>
      <c r="U1116" s="29"/>
      <c r="V1116" s="29"/>
      <c r="W1116" s="27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  <c r="BT1116" s="29"/>
      <c r="BU1116" s="29"/>
      <c r="BV1116" s="29"/>
      <c r="BW1116" s="29"/>
      <c r="BX1116" s="29"/>
      <c r="BY1116" s="29"/>
      <c r="BZ1116" s="29"/>
      <c r="CA1116" s="29"/>
      <c r="CB1116" s="29"/>
      <c r="CC1116" s="29"/>
      <c r="CD1116" s="29">
        <v>47.25</v>
      </c>
      <c r="CE1116" s="29"/>
      <c r="CF1116" s="29"/>
      <c r="CG1116" s="29"/>
      <c r="CH1116" s="29"/>
      <c r="CI1116" s="29"/>
      <c r="CJ1116" s="29"/>
      <c r="CK1116" s="29"/>
      <c r="CL1116" s="29"/>
      <c r="CM1116" s="29"/>
      <c r="CN1116" s="29"/>
      <c r="CO1116" s="29"/>
      <c r="CP1116" s="29"/>
      <c r="CQ1116" s="29"/>
      <c r="CR1116" s="29"/>
      <c r="CS1116" s="29"/>
      <c r="CT1116" s="29"/>
      <c r="CU1116" s="29">
        <v>38.08</v>
      </c>
      <c r="CV1116" s="29"/>
      <c r="CW1116" s="29"/>
      <c r="CX1116" s="29"/>
      <c r="CY1116" s="29"/>
      <c r="CZ1116" s="29"/>
      <c r="DA1116" s="29"/>
      <c r="DB1116" s="29"/>
      <c r="DC1116" s="29"/>
      <c r="DD1116" s="29"/>
      <c r="DE1116" s="29"/>
      <c r="DF1116" s="29"/>
      <c r="DG1116" s="29"/>
      <c r="DH1116" s="29"/>
      <c r="DI1116" s="29"/>
      <c r="DJ1116" s="29"/>
      <c r="DK1116" s="29"/>
      <c r="DL1116" s="29"/>
      <c r="DM1116" s="29"/>
      <c r="DN1116" s="29">
        <v>42</v>
      </c>
      <c r="DO1116" s="29"/>
      <c r="DP1116" s="29"/>
      <c r="DQ1116" s="29"/>
      <c r="DR1116" s="29"/>
      <c r="DS1116" s="29"/>
      <c r="DT1116" s="29"/>
      <c r="DU1116" s="29"/>
      <c r="DV1116" s="29"/>
      <c r="DW1116" s="29"/>
      <c r="DX1116" s="29"/>
      <c r="DY1116" s="29"/>
      <c r="DZ1116" s="29"/>
      <c r="EA1116" s="29"/>
      <c r="EB1116" s="29"/>
      <c r="EC1116" s="29"/>
      <c r="ED1116" s="29"/>
      <c r="EE1116" s="29"/>
      <c r="EF1116" s="29"/>
      <c r="EG1116" s="29"/>
      <c r="EH1116" s="29"/>
      <c r="EI1116" s="29"/>
      <c r="EJ1116" s="29"/>
      <c r="EK1116" s="29"/>
      <c r="EL1116" s="29"/>
      <c r="EM1116" s="29"/>
      <c r="EN1116" s="29"/>
      <c r="EO1116" s="29"/>
      <c r="EP1116" s="29"/>
      <c r="EQ1116" s="29"/>
      <c r="ER1116" s="29"/>
      <c r="ES1116" s="29"/>
      <c r="ET1116" s="29"/>
      <c r="EU1116" s="29"/>
      <c r="EV1116" s="29"/>
      <c r="EW1116" s="29"/>
      <c r="EX1116" s="29"/>
      <c r="EY1116" s="29"/>
      <c r="EZ1116" s="29"/>
      <c r="FA1116" s="29"/>
      <c r="FB1116" s="29"/>
      <c r="FC1116" s="29"/>
      <c r="FD1116" s="29"/>
      <c r="FE1116" s="29"/>
      <c r="FF1116" s="29"/>
      <c r="FG1116" s="29"/>
      <c r="FH1116" s="29"/>
      <c r="FI1116" s="29"/>
      <c r="FJ1116" s="29"/>
      <c r="FK1116" s="29"/>
      <c r="FL1116" s="29"/>
      <c r="FM1116" s="29"/>
      <c r="FN1116" s="29"/>
      <c r="FO1116" s="29"/>
      <c r="FP1116" s="29"/>
      <c r="FQ1116" s="29"/>
      <c r="FR1116" s="29"/>
      <c r="FS1116" s="29"/>
      <c r="FT1116" s="29"/>
      <c r="FU1116" s="29"/>
      <c r="FV1116" s="29"/>
      <c r="FW1116" s="29"/>
      <c r="FX1116" s="29"/>
      <c r="FY1116" s="29"/>
      <c r="FZ1116" s="29"/>
      <c r="GA1116" s="29"/>
      <c r="GB1116" s="29"/>
      <c r="GC1116" s="29"/>
    </row>
    <row r="1117" spans="1:185" s="30" customFormat="1" ht="15.75" customHeight="1" x14ac:dyDescent="0.2">
      <c r="A1117" s="25" t="s">
        <v>1723</v>
      </c>
      <c r="B1117" s="41" t="s">
        <v>3503</v>
      </c>
      <c r="C1117" s="26" t="s">
        <v>105</v>
      </c>
      <c r="D1117" s="24" t="s">
        <v>2330</v>
      </c>
      <c r="E1117" s="24" t="s">
        <v>1128</v>
      </c>
      <c r="F1117" s="31"/>
      <c r="G1117" s="24" t="s">
        <v>1726</v>
      </c>
      <c r="H1117" s="24" t="s">
        <v>275</v>
      </c>
      <c r="I1117" s="25">
        <v>3</v>
      </c>
      <c r="J1117" s="24" t="s">
        <v>412</v>
      </c>
      <c r="K1117" s="24"/>
      <c r="L1117" s="27">
        <v>999816882</v>
      </c>
      <c r="M1117" s="28" t="s">
        <v>112</v>
      </c>
      <c r="N1117" s="28"/>
      <c r="O1117" s="27"/>
      <c r="P1117" s="27"/>
      <c r="Q1117" s="33">
        <f t="shared" si="80"/>
        <v>148.08999999999997</v>
      </c>
      <c r="R1117" s="34">
        <f t="shared" si="81"/>
        <v>7</v>
      </c>
      <c r="S1117" s="23"/>
      <c r="T1117" s="27"/>
      <c r="U1117" s="29"/>
      <c r="V1117" s="29"/>
      <c r="W1117" s="27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  <c r="BT1117" s="29"/>
      <c r="BU1117" s="29"/>
      <c r="BV1117" s="29"/>
      <c r="BW1117" s="29"/>
      <c r="BX1117" s="29"/>
      <c r="BY1117" s="29"/>
      <c r="BZ1117" s="29"/>
      <c r="CA1117" s="29"/>
      <c r="CB1117" s="29"/>
      <c r="CC1117" s="29"/>
      <c r="CD1117" s="29">
        <v>63</v>
      </c>
      <c r="CE1117" s="29"/>
      <c r="CF1117" s="29"/>
      <c r="CG1117" s="29"/>
      <c r="CH1117" s="29"/>
      <c r="CI1117" s="29"/>
      <c r="CJ1117" s="29"/>
      <c r="CK1117" s="29"/>
      <c r="CL1117" s="29">
        <v>36.04</v>
      </c>
      <c r="CM1117" s="29"/>
      <c r="CN1117" s="29"/>
      <c r="CO1117" s="29"/>
      <c r="CP1117" s="29"/>
      <c r="CQ1117" s="29"/>
      <c r="CR1117" s="29"/>
      <c r="CS1117" s="29"/>
      <c r="CT1117" s="29"/>
      <c r="CU1117" s="29"/>
      <c r="CV1117" s="29"/>
      <c r="CW1117" s="29"/>
      <c r="CX1117" s="29"/>
      <c r="CY1117" s="29"/>
      <c r="CZ1117" s="29"/>
      <c r="DA1117" s="29"/>
      <c r="DB1117" s="29"/>
      <c r="DC1117" s="29">
        <v>49.05</v>
      </c>
      <c r="DD1117" s="29"/>
      <c r="DE1117" s="29"/>
      <c r="DF1117" s="29"/>
      <c r="DG1117" s="29"/>
      <c r="DH1117" s="29"/>
      <c r="DI1117" s="29"/>
      <c r="DJ1117" s="29"/>
      <c r="DK1117" s="29"/>
      <c r="DL1117" s="29"/>
      <c r="DM1117" s="29"/>
      <c r="DN1117" s="29"/>
      <c r="DO1117" s="29"/>
      <c r="DP1117" s="29"/>
      <c r="DQ1117" s="29"/>
      <c r="DR1117" s="29"/>
      <c r="DS1117" s="29"/>
      <c r="DT1117" s="29"/>
      <c r="DU1117" s="29"/>
      <c r="DV1117" s="29"/>
      <c r="DW1117" s="29"/>
      <c r="DX1117" s="29"/>
      <c r="DY1117" s="29"/>
      <c r="DZ1117" s="29"/>
      <c r="EA1117" s="29"/>
      <c r="EB1117" s="29"/>
      <c r="EC1117" s="29"/>
      <c r="ED1117" s="29"/>
      <c r="EE1117" s="29"/>
      <c r="EF1117" s="29"/>
      <c r="EG1117" s="29"/>
      <c r="EH1117" s="29"/>
      <c r="EI1117" s="29"/>
      <c r="EJ1117" s="29"/>
      <c r="EK1117" s="29"/>
      <c r="EL1117" s="29"/>
      <c r="EM1117" s="29"/>
      <c r="EN1117" s="29"/>
      <c r="EO1117" s="29"/>
      <c r="EP1117" s="29"/>
      <c r="EQ1117" s="29"/>
      <c r="ER1117" s="29"/>
      <c r="ES1117" s="29"/>
      <c r="ET1117" s="29"/>
      <c r="EU1117" s="29"/>
      <c r="EV1117" s="29"/>
      <c r="EW1117" s="29"/>
      <c r="EX1117" s="29"/>
      <c r="EY1117" s="29"/>
      <c r="EZ1117" s="29"/>
      <c r="FA1117" s="29"/>
      <c r="FB1117" s="29"/>
      <c r="FC1117" s="29"/>
      <c r="FD1117" s="29"/>
      <c r="FE1117" s="29"/>
      <c r="FF1117" s="29"/>
      <c r="FG1117" s="29"/>
      <c r="FH1117" s="29"/>
      <c r="FI1117" s="29"/>
      <c r="FJ1117" s="29"/>
      <c r="FK1117" s="29"/>
      <c r="FL1117" s="29"/>
      <c r="FM1117" s="29"/>
      <c r="FN1117" s="29"/>
      <c r="FO1117" s="29"/>
      <c r="FP1117" s="29"/>
      <c r="FQ1117" s="29"/>
      <c r="FR1117" s="29"/>
      <c r="FS1117" s="29"/>
      <c r="FT1117" s="29"/>
      <c r="FU1117" s="29"/>
      <c r="FV1117" s="29"/>
      <c r="FW1117" s="29"/>
      <c r="FX1117" s="29"/>
      <c r="FY1117" s="29"/>
      <c r="FZ1117" s="29"/>
      <c r="GA1117" s="29"/>
      <c r="GB1117" s="29"/>
      <c r="GC1117" s="29"/>
    </row>
    <row r="1118" spans="1:185" s="30" customFormat="1" ht="15.75" customHeight="1" x14ac:dyDescent="0.2">
      <c r="A1118" s="25" t="s">
        <v>1723</v>
      </c>
      <c r="B1118" s="41" t="s">
        <v>3503</v>
      </c>
      <c r="C1118" s="26" t="s">
        <v>105</v>
      </c>
      <c r="D1118" s="24" t="s">
        <v>2409</v>
      </c>
      <c r="E1118" s="24" t="s">
        <v>1034</v>
      </c>
      <c r="F1118" s="31"/>
      <c r="G1118" s="24"/>
      <c r="H1118" s="24"/>
      <c r="I1118" s="25"/>
      <c r="J1118" s="24"/>
      <c r="K1118" s="24"/>
      <c r="L1118" s="27"/>
      <c r="M1118" s="28"/>
      <c r="N1118" s="28"/>
      <c r="O1118" s="27"/>
      <c r="P1118" s="27"/>
      <c r="Q1118" s="33">
        <f t="shared" si="80"/>
        <v>136.30000000000001</v>
      </c>
      <c r="R1118" s="34">
        <f t="shared" si="81"/>
        <v>8</v>
      </c>
      <c r="S1118" s="23"/>
      <c r="T1118" s="27"/>
      <c r="U1118" s="29"/>
      <c r="V1118" s="29"/>
      <c r="W1118" s="27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  <c r="BM1118" s="29"/>
      <c r="BN1118" s="29"/>
      <c r="BO1118" s="29">
        <v>47.7</v>
      </c>
      <c r="BP1118" s="29"/>
      <c r="BQ1118" s="29"/>
      <c r="BR1118" s="29"/>
      <c r="BS1118" s="29"/>
      <c r="BT1118" s="29"/>
      <c r="BU1118" s="29"/>
      <c r="BV1118" s="29"/>
      <c r="BW1118" s="29"/>
      <c r="BX1118" s="29"/>
      <c r="BY1118" s="29"/>
      <c r="BZ1118" s="29"/>
      <c r="CA1118" s="29"/>
      <c r="CB1118" s="29"/>
      <c r="CC1118" s="29"/>
      <c r="CD1118" s="29"/>
      <c r="CE1118" s="29"/>
      <c r="CF1118" s="29"/>
      <c r="CG1118" s="29"/>
      <c r="CH1118" s="29"/>
      <c r="CI1118" s="29"/>
      <c r="CJ1118" s="29"/>
      <c r="CK1118" s="29"/>
      <c r="CL1118" s="29"/>
      <c r="CM1118" s="29"/>
      <c r="CN1118" s="29"/>
      <c r="CO1118" s="29">
        <v>60.6</v>
      </c>
      <c r="CP1118" s="29"/>
      <c r="CQ1118" s="29"/>
      <c r="CR1118" s="29"/>
      <c r="CS1118" s="29"/>
      <c r="CT1118" s="29"/>
      <c r="CU1118" s="29">
        <v>28</v>
      </c>
      <c r="CV1118" s="29"/>
      <c r="CW1118" s="29"/>
      <c r="CX1118" s="29"/>
      <c r="CY1118" s="29"/>
      <c r="CZ1118" s="29"/>
      <c r="DA1118" s="29"/>
      <c r="DB1118" s="29"/>
      <c r="DC1118" s="29"/>
      <c r="DD1118" s="29"/>
      <c r="DE1118" s="29"/>
      <c r="DF1118" s="29"/>
      <c r="DG1118" s="29"/>
      <c r="DH1118" s="29"/>
      <c r="DI1118" s="29"/>
      <c r="DJ1118" s="29"/>
      <c r="DK1118" s="29"/>
      <c r="DL1118" s="29"/>
      <c r="DM1118" s="29"/>
      <c r="DN1118" s="29"/>
      <c r="DO1118" s="29"/>
      <c r="DP1118" s="29"/>
      <c r="DQ1118" s="29"/>
      <c r="DR1118" s="29"/>
      <c r="DS1118" s="29"/>
      <c r="DT1118" s="29"/>
      <c r="DU1118" s="29"/>
      <c r="DV1118" s="29"/>
      <c r="DW1118" s="29"/>
      <c r="DX1118" s="29"/>
      <c r="DY1118" s="29"/>
      <c r="DZ1118" s="29"/>
      <c r="EA1118" s="29"/>
      <c r="EB1118" s="29"/>
      <c r="EC1118" s="29"/>
      <c r="ED1118" s="29"/>
      <c r="EE1118" s="29"/>
      <c r="EF1118" s="29"/>
      <c r="EG1118" s="29"/>
      <c r="EH1118" s="29"/>
      <c r="EI1118" s="29"/>
      <c r="EJ1118" s="29"/>
      <c r="EK1118" s="29"/>
      <c r="EL1118" s="29"/>
      <c r="EM1118" s="29"/>
      <c r="EN1118" s="29"/>
      <c r="EO1118" s="29"/>
      <c r="EP1118" s="29"/>
      <c r="EQ1118" s="29"/>
      <c r="ER1118" s="29"/>
      <c r="ES1118" s="29"/>
      <c r="ET1118" s="29"/>
      <c r="EU1118" s="29"/>
      <c r="EV1118" s="29"/>
      <c r="EW1118" s="29"/>
      <c r="EX1118" s="29"/>
      <c r="EY1118" s="29"/>
      <c r="EZ1118" s="29"/>
      <c r="FA1118" s="29"/>
      <c r="FB1118" s="29"/>
      <c r="FC1118" s="29"/>
      <c r="FD1118" s="29"/>
      <c r="FE1118" s="29"/>
      <c r="FF1118" s="29"/>
      <c r="FG1118" s="29"/>
      <c r="FH1118" s="29"/>
      <c r="FI1118" s="29"/>
      <c r="FJ1118" s="29"/>
      <c r="FK1118" s="29"/>
      <c r="FL1118" s="29"/>
      <c r="FM1118" s="29"/>
      <c r="FN1118" s="29"/>
      <c r="FO1118" s="29"/>
      <c r="FP1118" s="29"/>
      <c r="FQ1118" s="29"/>
      <c r="FR1118" s="29"/>
      <c r="FS1118" s="29"/>
      <c r="FT1118" s="29"/>
      <c r="FU1118" s="29"/>
      <c r="FV1118" s="29"/>
      <c r="FW1118" s="29"/>
      <c r="FX1118" s="29"/>
      <c r="FY1118" s="29"/>
      <c r="FZ1118" s="29"/>
      <c r="GA1118" s="29"/>
      <c r="GB1118" s="29"/>
      <c r="GC1118" s="29"/>
    </row>
    <row r="1119" spans="1:185" s="30" customFormat="1" ht="15.75" customHeight="1" x14ac:dyDescent="0.2">
      <c r="A1119" s="25" t="s">
        <v>1723</v>
      </c>
      <c r="B1119" s="41" t="s">
        <v>3503</v>
      </c>
      <c r="C1119" s="26" t="s">
        <v>105</v>
      </c>
      <c r="D1119" s="24" t="s">
        <v>1917</v>
      </c>
      <c r="E1119" s="24" t="s">
        <v>3518</v>
      </c>
      <c r="F1119" s="31"/>
      <c r="G1119" s="24" t="s">
        <v>3519</v>
      </c>
      <c r="H1119" s="24" t="s">
        <v>139</v>
      </c>
      <c r="I1119" s="25">
        <v>8</v>
      </c>
      <c r="J1119" s="24" t="s">
        <v>713</v>
      </c>
      <c r="K1119" s="24" t="s">
        <v>2712</v>
      </c>
      <c r="L1119" s="27">
        <v>999882444</v>
      </c>
      <c r="M1119" s="28" t="s">
        <v>112</v>
      </c>
      <c r="N1119" s="28"/>
      <c r="O1119" s="27"/>
      <c r="P1119" s="27"/>
      <c r="Q1119" s="33">
        <f t="shared" si="80"/>
        <v>128.69999999999999</v>
      </c>
      <c r="R1119" s="34">
        <f t="shared" si="81"/>
        <v>9</v>
      </c>
      <c r="S1119" s="23"/>
      <c r="T1119" s="27"/>
      <c r="U1119" s="29"/>
      <c r="V1119" s="29"/>
      <c r="W1119" s="27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>
        <v>32.4</v>
      </c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  <c r="BM1119" s="29"/>
      <c r="BN1119" s="29"/>
      <c r="BO1119" s="29"/>
      <c r="BP1119" s="29"/>
      <c r="BQ1119" s="29"/>
      <c r="BR1119" s="29"/>
      <c r="BS1119" s="29"/>
      <c r="BT1119" s="29"/>
      <c r="BU1119" s="29"/>
      <c r="BV1119" s="29"/>
      <c r="BW1119" s="29"/>
      <c r="BX1119" s="29"/>
      <c r="BY1119" s="29"/>
      <c r="BZ1119" s="29"/>
      <c r="CA1119" s="29"/>
      <c r="CB1119" s="29"/>
      <c r="CC1119" s="29"/>
      <c r="CD1119" s="29"/>
      <c r="CE1119" s="29">
        <v>47.25</v>
      </c>
      <c r="CF1119" s="29"/>
      <c r="CG1119" s="29"/>
      <c r="CH1119" s="29"/>
      <c r="CI1119" s="29"/>
      <c r="CJ1119" s="29"/>
      <c r="CK1119" s="29"/>
      <c r="CL1119" s="29"/>
      <c r="CM1119" s="29"/>
      <c r="CN1119" s="29"/>
      <c r="CO1119" s="29"/>
      <c r="CP1119" s="29"/>
      <c r="CQ1119" s="29"/>
      <c r="CR1119" s="29"/>
      <c r="CS1119" s="29">
        <v>49.05</v>
      </c>
      <c r="CT1119" s="29"/>
      <c r="CU1119" s="29"/>
      <c r="CV1119" s="29"/>
      <c r="CW1119" s="29"/>
      <c r="CX1119" s="29"/>
      <c r="CY1119" s="29"/>
      <c r="CZ1119" s="29"/>
      <c r="DA1119" s="29"/>
      <c r="DB1119" s="29"/>
      <c r="DC1119" s="29"/>
      <c r="DD1119" s="29"/>
      <c r="DE1119" s="29"/>
      <c r="DF1119" s="29"/>
      <c r="DG1119" s="29"/>
      <c r="DH1119" s="29"/>
      <c r="DI1119" s="29"/>
      <c r="DJ1119" s="29"/>
      <c r="DK1119" s="29"/>
      <c r="DL1119" s="29"/>
      <c r="DM1119" s="29"/>
      <c r="DN1119" s="29"/>
      <c r="DO1119" s="29"/>
      <c r="DP1119" s="29"/>
      <c r="DQ1119" s="29"/>
      <c r="DR1119" s="29"/>
      <c r="DS1119" s="29"/>
      <c r="DT1119" s="29"/>
      <c r="DU1119" s="29"/>
      <c r="DV1119" s="29"/>
      <c r="DW1119" s="29"/>
      <c r="DX1119" s="29"/>
      <c r="DY1119" s="29"/>
      <c r="DZ1119" s="29"/>
      <c r="EA1119" s="29"/>
      <c r="EB1119" s="29"/>
      <c r="EC1119" s="29"/>
      <c r="ED1119" s="29"/>
      <c r="EE1119" s="29"/>
      <c r="EF1119" s="29"/>
      <c r="EG1119" s="29"/>
      <c r="EH1119" s="29"/>
      <c r="EI1119" s="29"/>
      <c r="EJ1119" s="29"/>
      <c r="EK1119" s="29"/>
      <c r="EL1119" s="29"/>
      <c r="EM1119" s="29"/>
      <c r="EN1119" s="29"/>
      <c r="EO1119" s="29"/>
      <c r="EP1119" s="29"/>
      <c r="EQ1119" s="29"/>
      <c r="ER1119" s="29"/>
      <c r="ES1119" s="29"/>
      <c r="ET1119" s="29"/>
      <c r="EU1119" s="29"/>
      <c r="EV1119" s="29"/>
      <c r="EW1119" s="29"/>
      <c r="EX1119" s="29"/>
      <c r="EY1119" s="29"/>
      <c r="EZ1119" s="29"/>
      <c r="FA1119" s="29"/>
      <c r="FB1119" s="29"/>
      <c r="FC1119" s="29"/>
      <c r="FD1119" s="29"/>
      <c r="FE1119" s="29"/>
      <c r="FF1119" s="29"/>
      <c r="FG1119" s="29"/>
      <c r="FH1119" s="29"/>
      <c r="FI1119" s="29"/>
      <c r="FJ1119" s="29"/>
      <c r="FK1119" s="29"/>
      <c r="FL1119" s="29"/>
      <c r="FM1119" s="29"/>
      <c r="FN1119" s="29"/>
      <c r="FO1119" s="29"/>
      <c r="FP1119" s="29"/>
      <c r="FQ1119" s="29"/>
      <c r="FR1119" s="29"/>
      <c r="FS1119" s="29"/>
      <c r="FT1119" s="29"/>
      <c r="FU1119" s="29"/>
      <c r="FV1119" s="29"/>
      <c r="FW1119" s="29"/>
      <c r="FX1119" s="29"/>
      <c r="FY1119" s="29"/>
      <c r="FZ1119" s="29"/>
      <c r="GA1119" s="29"/>
      <c r="GB1119" s="29"/>
      <c r="GC1119" s="29"/>
    </row>
    <row r="1120" spans="1:185" s="30" customFormat="1" ht="15.75" customHeight="1" x14ac:dyDescent="0.2">
      <c r="A1120" s="25" t="s">
        <v>1723</v>
      </c>
      <c r="B1120" s="41" t="s">
        <v>3503</v>
      </c>
      <c r="C1120" s="26" t="s">
        <v>105</v>
      </c>
      <c r="D1120" s="24" t="s">
        <v>2482</v>
      </c>
      <c r="E1120" s="24" t="s">
        <v>2740</v>
      </c>
      <c r="F1120" s="31">
        <v>37015</v>
      </c>
      <c r="G1120" s="24" t="s">
        <v>2993</v>
      </c>
      <c r="H1120" s="24" t="s">
        <v>322</v>
      </c>
      <c r="I1120" s="25">
        <v>5</v>
      </c>
      <c r="J1120" s="24" t="s">
        <v>323</v>
      </c>
      <c r="K1120" s="24" t="s">
        <v>3525</v>
      </c>
      <c r="L1120" s="27">
        <v>999880522</v>
      </c>
      <c r="M1120" s="28" t="s">
        <v>112</v>
      </c>
      <c r="N1120" s="28"/>
      <c r="O1120" s="27"/>
      <c r="P1120" s="27"/>
      <c r="Q1120" s="33">
        <f t="shared" si="80"/>
        <v>111</v>
      </c>
      <c r="R1120" s="34">
        <f t="shared" si="81"/>
        <v>10</v>
      </c>
      <c r="S1120" s="23"/>
      <c r="T1120" s="27"/>
      <c r="U1120" s="29"/>
      <c r="V1120" s="29"/>
      <c r="W1120" s="27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>
        <v>46.8</v>
      </c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  <c r="BL1120" s="29"/>
      <c r="BM1120" s="29"/>
      <c r="BN1120" s="29"/>
      <c r="BO1120" s="29"/>
      <c r="BP1120" s="29"/>
      <c r="BQ1120" s="29"/>
      <c r="BR1120" s="29"/>
      <c r="BS1120" s="29"/>
      <c r="BT1120" s="29"/>
      <c r="BU1120" s="29"/>
      <c r="BV1120" s="29"/>
      <c r="BW1120" s="29"/>
      <c r="BX1120" s="29"/>
      <c r="BY1120" s="29"/>
      <c r="BZ1120" s="29"/>
      <c r="CA1120" s="29"/>
      <c r="CB1120" s="29"/>
      <c r="CC1120" s="29"/>
      <c r="CD1120" s="29"/>
      <c r="CE1120" s="29"/>
      <c r="CF1120" s="29"/>
      <c r="CG1120" s="29"/>
      <c r="CH1120" s="29"/>
      <c r="CI1120" s="29"/>
      <c r="CJ1120" s="29"/>
      <c r="CK1120" s="29"/>
      <c r="CL1120" s="29"/>
      <c r="CM1120" s="29"/>
      <c r="CN1120" s="29"/>
      <c r="CO1120" s="29"/>
      <c r="CP1120" s="29"/>
      <c r="CQ1120" s="29"/>
      <c r="CR1120" s="29"/>
      <c r="CS1120" s="29"/>
      <c r="CT1120" s="29"/>
      <c r="CU1120" s="29"/>
      <c r="CV1120" s="29"/>
      <c r="CW1120" s="29"/>
      <c r="CX1120" s="29"/>
      <c r="CY1120" s="29"/>
      <c r="CZ1120" s="29"/>
      <c r="DA1120" s="29"/>
      <c r="DB1120" s="29"/>
      <c r="DC1120" s="29"/>
      <c r="DD1120" s="29"/>
      <c r="DE1120" s="29"/>
      <c r="DF1120" s="29"/>
      <c r="DG1120" s="29">
        <v>64.2</v>
      </c>
      <c r="DH1120" s="29"/>
      <c r="DI1120" s="29"/>
      <c r="DJ1120" s="29"/>
      <c r="DK1120" s="29"/>
      <c r="DL1120" s="29"/>
      <c r="DM1120" s="29"/>
      <c r="DN1120" s="29"/>
      <c r="DO1120" s="29"/>
      <c r="DP1120" s="29"/>
      <c r="DQ1120" s="29"/>
      <c r="DR1120" s="29"/>
      <c r="DS1120" s="29"/>
      <c r="DT1120" s="29"/>
      <c r="DU1120" s="29"/>
      <c r="DV1120" s="29"/>
      <c r="DW1120" s="29"/>
      <c r="DX1120" s="29"/>
      <c r="DY1120" s="29"/>
      <c r="DZ1120" s="29"/>
      <c r="EA1120" s="29"/>
      <c r="EB1120" s="29"/>
      <c r="EC1120" s="29"/>
      <c r="ED1120" s="29"/>
      <c r="EE1120" s="29"/>
      <c r="EF1120" s="29"/>
      <c r="EG1120" s="29"/>
      <c r="EH1120" s="29"/>
      <c r="EI1120" s="29"/>
      <c r="EJ1120" s="29"/>
      <c r="EK1120" s="29"/>
      <c r="EL1120" s="29"/>
      <c r="EM1120" s="29"/>
      <c r="EN1120" s="29"/>
      <c r="EO1120" s="29"/>
      <c r="EP1120" s="29"/>
      <c r="EQ1120" s="29"/>
      <c r="ER1120" s="29"/>
      <c r="ES1120" s="29"/>
      <c r="ET1120" s="29"/>
      <c r="EU1120" s="29"/>
      <c r="EV1120" s="29"/>
      <c r="EW1120" s="29"/>
      <c r="EX1120" s="29"/>
      <c r="EY1120" s="29"/>
      <c r="EZ1120" s="29"/>
      <c r="FA1120" s="29"/>
      <c r="FB1120" s="29"/>
      <c r="FC1120" s="29"/>
      <c r="FD1120" s="29"/>
      <c r="FE1120" s="29"/>
      <c r="FF1120" s="29"/>
      <c r="FG1120" s="29"/>
      <c r="FH1120" s="29"/>
      <c r="FI1120" s="29"/>
      <c r="FJ1120" s="29"/>
      <c r="FK1120" s="29"/>
      <c r="FL1120" s="29"/>
      <c r="FM1120" s="29"/>
      <c r="FN1120" s="29"/>
      <c r="FO1120" s="29"/>
      <c r="FP1120" s="29"/>
      <c r="FQ1120" s="29"/>
      <c r="FR1120" s="29"/>
      <c r="FS1120" s="29"/>
      <c r="FT1120" s="29"/>
      <c r="FU1120" s="29"/>
      <c r="FV1120" s="29"/>
      <c r="FW1120" s="29"/>
      <c r="FX1120" s="29"/>
      <c r="FY1120" s="29"/>
      <c r="FZ1120" s="29"/>
      <c r="GA1120" s="29"/>
      <c r="GB1120" s="29"/>
      <c r="GC1120" s="29"/>
    </row>
    <row r="1121" spans="1:185" s="30" customFormat="1" ht="15.75" customHeight="1" x14ac:dyDescent="0.2">
      <c r="A1121" s="25" t="s">
        <v>1723</v>
      </c>
      <c r="B1121" s="41" t="s">
        <v>3503</v>
      </c>
      <c r="C1121" s="26" t="s">
        <v>105</v>
      </c>
      <c r="D1121" s="24" t="s">
        <v>3512</v>
      </c>
      <c r="E1121" s="24" t="s">
        <v>3513</v>
      </c>
      <c r="F1121" s="31"/>
      <c r="G1121" s="24" t="s">
        <v>1713</v>
      </c>
      <c r="H1121" s="24" t="s">
        <v>280</v>
      </c>
      <c r="I1121" s="25">
        <v>6</v>
      </c>
      <c r="J1121" s="24" t="s">
        <v>1041</v>
      </c>
      <c r="K1121" s="24" t="s">
        <v>3514</v>
      </c>
      <c r="L1121" s="27">
        <v>999704794</v>
      </c>
      <c r="M1121" s="28" t="s">
        <v>112</v>
      </c>
      <c r="N1121" s="28"/>
      <c r="O1121" s="27"/>
      <c r="P1121" s="27"/>
      <c r="Q1121" s="33">
        <f t="shared" si="80"/>
        <v>108.3</v>
      </c>
      <c r="R1121" s="34">
        <f t="shared" si="81"/>
        <v>11</v>
      </c>
      <c r="S1121" s="23"/>
      <c r="T1121" s="27"/>
      <c r="U1121" s="29"/>
      <c r="V1121" s="29"/>
      <c r="W1121" s="27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>
        <v>45.3</v>
      </c>
      <c r="BL1121" s="29"/>
      <c r="BM1121" s="29"/>
      <c r="BN1121" s="29"/>
      <c r="BO1121" s="29"/>
      <c r="BP1121" s="29"/>
      <c r="BQ1121" s="29"/>
      <c r="BR1121" s="29"/>
      <c r="BS1121" s="29"/>
      <c r="BT1121" s="29"/>
      <c r="BU1121" s="29"/>
      <c r="BV1121" s="29"/>
      <c r="BW1121" s="29"/>
      <c r="BX1121" s="29"/>
      <c r="BY1121" s="29"/>
      <c r="BZ1121" s="29"/>
      <c r="CA1121" s="29"/>
      <c r="CB1121" s="29"/>
      <c r="CC1121" s="29"/>
      <c r="CD1121" s="29"/>
      <c r="CE1121" s="29">
        <v>63</v>
      </c>
      <c r="CF1121" s="29"/>
      <c r="CG1121" s="29"/>
      <c r="CH1121" s="29"/>
      <c r="CI1121" s="29"/>
      <c r="CJ1121" s="29"/>
      <c r="CK1121" s="29"/>
      <c r="CL1121" s="29"/>
      <c r="CM1121" s="29"/>
      <c r="CN1121" s="29"/>
      <c r="CO1121" s="29"/>
      <c r="CP1121" s="29"/>
      <c r="CQ1121" s="29"/>
      <c r="CR1121" s="29"/>
      <c r="CS1121" s="29"/>
      <c r="CT1121" s="29"/>
      <c r="CU1121" s="29"/>
      <c r="CV1121" s="29"/>
      <c r="CW1121" s="29"/>
      <c r="CX1121" s="29"/>
      <c r="CY1121" s="29"/>
      <c r="CZ1121" s="29"/>
      <c r="DA1121" s="29"/>
      <c r="DB1121" s="29"/>
      <c r="DC1121" s="29"/>
      <c r="DD1121" s="29"/>
      <c r="DE1121" s="29"/>
      <c r="DF1121" s="29"/>
      <c r="DG1121" s="29"/>
      <c r="DH1121" s="29"/>
      <c r="DI1121" s="29"/>
      <c r="DJ1121" s="29"/>
      <c r="DK1121" s="29"/>
      <c r="DL1121" s="29"/>
      <c r="DM1121" s="29"/>
      <c r="DN1121" s="29"/>
      <c r="DO1121" s="29"/>
      <c r="DP1121" s="29"/>
      <c r="DQ1121" s="29"/>
      <c r="DR1121" s="29"/>
      <c r="DS1121" s="29"/>
      <c r="DT1121" s="29"/>
      <c r="DU1121" s="29"/>
      <c r="DV1121" s="29"/>
      <c r="DW1121" s="29"/>
      <c r="DX1121" s="29"/>
      <c r="DY1121" s="29"/>
      <c r="DZ1121" s="29"/>
      <c r="EA1121" s="29"/>
      <c r="EB1121" s="29"/>
      <c r="EC1121" s="29"/>
      <c r="ED1121" s="29"/>
      <c r="EE1121" s="29"/>
      <c r="EF1121" s="29"/>
      <c r="EG1121" s="29"/>
      <c r="EH1121" s="29"/>
      <c r="EI1121" s="29"/>
      <c r="EJ1121" s="29"/>
      <c r="EK1121" s="29"/>
      <c r="EL1121" s="29"/>
      <c r="EM1121" s="29"/>
      <c r="EN1121" s="29"/>
      <c r="EO1121" s="29"/>
      <c r="EP1121" s="29"/>
      <c r="EQ1121" s="29"/>
      <c r="ER1121" s="29"/>
      <c r="ES1121" s="29"/>
      <c r="ET1121" s="29"/>
      <c r="EU1121" s="29"/>
      <c r="EV1121" s="29"/>
      <c r="EW1121" s="29"/>
      <c r="EX1121" s="29"/>
      <c r="EY1121" s="29"/>
      <c r="EZ1121" s="29"/>
      <c r="FA1121" s="29"/>
      <c r="FB1121" s="29"/>
      <c r="FC1121" s="29"/>
      <c r="FD1121" s="29"/>
      <c r="FE1121" s="29"/>
      <c r="FF1121" s="29"/>
      <c r="FG1121" s="29"/>
      <c r="FH1121" s="29"/>
      <c r="FI1121" s="29"/>
      <c r="FJ1121" s="29"/>
      <c r="FK1121" s="29"/>
      <c r="FL1121" s="29"/>
      <c r="FM1121" s="29"/>
      <c r="FN1121" s="29"/>
      <c r="FO1121" s="29"/>
      <c r="FP1121" s="29"/>
      <c r="FQ1121" s="29"/>
      <c r="FR1121" s="29"/>
      <c r="FS1121" s="29"/>
      <c r="FT1121" s="29"/>
      <c r="FU1121" s="29"/>
      <c r="FV1121" s="29"/>
      <c r="FW1121" s="29"/>
      <c r="FX1121" s="29"/>
      <c r="FY1121" s="29"/>
      <c r="FZ1121" s="29"/>
      <c r="GA1121" s="29"/>
      <c r="GB1121" s="29"/>
      <c r="GC1121" s="29"/>
    </row>
    <row r="1122" spans="1:185" s="30" customFormat="1" ht="15.75" customHeight="1" x14ac:dyDescent="0.2">
      <c r="A1122" s="25" t="s">
        <v>1723</v>
      </c>
      <c r="B1122" s="41" t="s">
        <v>3503</v>
      </c>
      <c r="C1122" s="26" t="s">
        <v>105</v>
      </c>
      <c r="D1122" s="24" t="s">
        <v>3520</v>
      </c>
      <c r="E1122" s="24" t="s">
        <v>3521</v>
      </c>
      <c r="F1122" s="31"/>
      <c r="G1122" s="24"/>
      <c r="H1122" s="24"/>
      <c r="I1122" s="25"/>
      <c r="J1122" s="24"/>
      <c r="K1122" s="24"/>
      <c r="L1122" s="27"/>
      <c r="M1122" s="28"/>
      <c r="N1122" s="28"/>
      <c r="O1122" s="27"/>
      <c r="P1122" s="27"/>
      <c r="Q1122" s="33">
        <f t="shared" si="80"/>
        <v>106.05</v>
      </c>
      <c r="R1122" s="34">
        <f t="shared" si="81"/>
        <v>12</v>
      </c>
      <c r="S1122" s="23"/>
      <c r="T1122" s="27"/>
      <c r="U1122" s="29"/>
      <c r="V1122" s="29"/>
      <c r="W1122" s="27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>
        <v>45.45</v>
      </c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>
        <v>30.3</v>
      </c>
      <c r="BH1122" s="29"/>
      <c r="BI1122" s="29"/>
      <c r="BJ1122" s="29"/>
      <c r="BK1122" s="29"/>
      <c r="BL1122" s="29"/>
      <c r="BM1122" s="29"/>
      <c r="BN1122" s="29"/>
      <c r="BO1122" s="29"/>
      <c r="BP1122" s="29"/>
      <c r="BQ1122" s="29"/>
      <c r="BR1122" s="29"/>
      <c r="BS1122" s="29"/>
      <c r="BT1122" s="29"/>
      <c r="BU1122" s="29"/>
      <c r="BV1122" s="29"/>
      <c r="BW1122" s="29"/>
      <c r="BX1122" s="29"/>
      <c r="BY1122" s="29"/>
      <c r="BZ1122" s="29"/>
      <c r="CA1122" s="29"/>
      <c r="CB1122" s="29"/>
      <c r="CC1122" s="29"/>
      <c r="CD1122" s="29"/>
      <c r="CE1122" s="29"/>
      <c r="CF1122" s="29"/>
      <c r="CG1122" s="29"/>
      <c r="CH1122" s="29"/>
      <c r="CI1122" s="29"/>
      <c r="CJ1122" s="29"/>
      <c r="CK1122" s="29"/>
      <c r="CL1122" s="29"/>
      <c r="CM1122" s="29"/>
      <c r="CN1122" s="29"/>
      <c r="CO1122" s="29"/>
      <c r="CP1122" s="29"/>
      <c r="CQ1122" s="29"/>
      <c r="CR1122" s="29"/>
      <c r="CS1122" s="29"/>
      <c r="CT1122" s="29"/>
      <c r="CU1122" s="29"/>
      <c r="CV1122" s="29"/>
      <c r="CW1122" s="29"/>
      <c r="CX1122" s="29"/>
      <c r="CY1122" s="29"/>
      <c r="CZ1122" s="29"/>
      <c r="DA1122" s="29"/>
      <c r="DB1122" s="29"/>
      <c r="DC1122" s="29"/>
      <c r="DD1122" s="29"/>
      <c r="DE1122" s="29">
        <v>30.3</v>
      </c>
      <c r="DF1122" s="29"/>
      <c r="DG1122" s="29"/>
      <c r="DH1122" s="29"/>
      <c r="DI1122" s="29"/>
      <c r="DJ1122" s="29"/>
      <c r="DK1122" s="29"/>
      <c r="DL1122" s="29"/>
      <c r="DM1122" s="29"/>
      <c r="DN1122" s="29"/>
      <c r="DO1122" s="29"/>
      <c r="DP1122" s="29"/>
      <c r="DQ1122" s="29"/>
      <c r="DR1122" s="29"/>
      <c r="DS1122" s="29"/>
      <c r="DT1122" s="29"/>
      <c r="DU1122" s="29"/>
      <c r="DV1122" s="29"/>
      <c r="DW1122" s="29"/>
      <c r="DX1122" s="29"/>
      <c r="DY1122" s="29"/>
      <c r="DZ1122" s="29"/>
      <c r="EA1122" s="29"/>
      <c r="EB1122" s="29"/>
      <c r="EC1122" s="29"/>
      <c r="ED1122" s="29"/>
      <c r="EE1122" s="29"/>
      <c r="EF1122" s="29"/>
      <c r="EG1122" s="29"/>
      <c r="EH1122" s="29"/>
      <c r="EI1122" s="29"/>
      <c r="EJ1122" s="29"/>
      <c r="EK1122" s="29"/>
      <c r="EL1122" s="29"/>
      <c r="EM1122" s="29"/>
      <c r="EN1122" s="29"/>
      <c r="EO1122" s="29"/>
      <c r="EP1122" s="29"/>
      <c r="EQ1122" s="29"/>
      <c r="ER1122" s="29"/>
      <c r="ES1122" s="29"/>
      <c r="ET1122" s="29"/>
      <c r="EU1122" s="29"/>
      <c r="EV1122" s="29"/>
      <c r="EW1122" s="29"/>
      <c r="EX1122" s="29"/>
      <c r="EY1122" s="29"/>
      <c r="EZ1122" s="29"/>
      <c r="FA1122" s="29"/>
      <c r="FB1122" s="29"/>
      <c r="FC1122" s="29"/>
      <c r="FD1122" s="29"/>
      <c r="FE1122" s="29"/>
      <c r="FF1122" s="29"/>
      <c r="FG1122" s="29"/>
      <c r="FH1122" s="29"/>
      <c r="FI1122" s="29"/>
      <c r="FJ1122" s="29"/>
      <c r="FK1122" s="29"/>
      <c r="FL1122" s="29"/>
      <c r="FM1122" s="29"/>
      <c r="FN1122" s="29"/>
      <c r="FO1122" s="29"/>
      <c r="FP1122" s="29"/>
      <c r="FQ1122" s="29"/>
      <c r="FR1122" s="29"/>
      <c r="FS1122" s="29"/>
      <c r="FT1122" s="29"/>
      <c r="FU1122" s="29"/>
      <c r="FV1122" s="29"/>
      <c r="FW1122" s="29"/>
      <c r="FX1122" s="29"/>
      <c r="FY1122" s="29"/>
      <c r="FZ1122" s="29"/>
      <c r="GA1122" s="29"/>
      <c r="GB1122" s="29"/>
      <c r="GC1122" s="29"/>
    </row>
    <row r="1123" spans="1:185" s="30" customFormat="1" ht="15.75" customHeight="1" x14ac:dyDescent="0.2">
      <c r="A1123" s="25" t="s">
        <v>1723</v>
      </c>
      <c r="B1123" s="41" t="s">
        <v>3503</v>
      </c>
      <c r="C1123" s="26" t="s">
        <v>105</v>
      </c>
      <c r="D1123" s="24" t="s">
        <v>1906</v>
      </c>
      <c r="E1123" s="24" t="s">
        <v>521</v>
      </c>
      <c r="F1123" s="31"/>
      <c r="G1123" s="24" t="s">
        <v>3479</v>
      </c>
      <c r="H1123" s="24" t="s">
        <v>145</v>
      </c>
      <c r="I1123" s="25">
        <v>2</v>
      </c>
      <c r="J1123" s="24" t="s">
        <v>333</v>
      </c>
      <c r="K1123" s="24" t="s">
        <v>3480</v>
      </c>
      <c r="L1123" s="27">
        <v>999896323</v>
      </c>
      <c r="M1123" s="28" t="s">
        <v>112</v>
      </c>
      <c r="N1123" s="28"/>
      <c r="O1123" s="27"/>
      <c r="P1123" s="27"/>
      <c r="Q1123" s="33">
        <f t="shared" si="80"/>
        <v>105.3</v>
      </c>
      <c r="R1123" s="34">
        <f t="shared" si="81"/>
        <v>13</v>
      </c>
      <c r="S1123" s="23"/>
      <c r="T1123" s="27">
        <v>45.3</v>
      </c>
      <c r="U1123" s="29"/>
      <c r="V1123" s="29"/>
      <c r="W1123" s="27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  <c r="BM1123" s="29"/>
      <c r="BN1123" s="29"/>
      <c r="BO1123" s="29"/>
      <c r="BP1123" s="29"/>
      <c r="BQ1123" s="29"/>
      <c r="BR1123" s="29"/>
      <c r="BS1123" s="29"/>
      <c r="BT1123" s="29"/>
      <c r="BU1123" s="29"/>
      <c r="BV1123" s="29"/>
      <c r="BW1123" s="29"/>
      <c r="BX1123" s="29"/>
      <c r="BY1123" s="29"/>
      <c r="BZ1123" s="29"/>
      <c r="CA1123" s="29"/>
      <c r="CB1123" s="29"/>
      <c r="CC1123" s="29"/>
      <c r="CD1123" s="29"/>
      <c r="CE1123" s="29"/>
      <c r="CF1123" s="29"/>
      <c r="CG1123" s="29"/>
      <c r="CH1123" s="29"/>
      <c r="CI1123" s="29"/>
      <c r="CJ1123" s="29"/>
      <c r="CK1123" s="29"/>
      <c r="CL1123" s="29"/>
      <c r="CM1123" s="29"/>
      <c r="CN1123" s="29"/>
      <c r="CO1123" s="29"/>
      <c r="CP1123" s="29"/>
      <c r="CQ1123" s="29"/>
      <c r="CR1123" s="29"/>
      <c r="CS1123" s="29"/>
      <c r="CT1123" s="29"/>
      <c r="CU1123" s="29"/>
      <c r="CV1123" s="29"/>
      <c r="CW1123" s="29"/>
      <c r="CX1123" s="29"/>
      <c r="CY1123" s="29"/>
      <c r="CZ1123" s="29"/>
      <c r="DA1123" s="29"/>
      <c r="DB1123" s="29"/>
      <c r="DC1123" s="29"/>
      <c r="DD1123" s="29"/>
      <c r="DE1123" s="29"/>
      <c r="DF1123" s="29"/>
      <c r="DG1123" s="29"/>
      <c r="DH1123" s="29"/>
      <c r="DI1123" s="29">
        <v>60</v>
      </c>
      <c r="DJ1123" s="29"/>
      <c r="DK1123" s="29"/>
      <c r="DL1123" s="29"/>
      <c r="DM1123" s="29"/>
      <c r="DN1123" s="29"/>
      <c r="DO1123" s="29"/>
      <c r="DP1123" s="29"/>
      <c r="DQ1123" s="29"/>
      <c r="DR1123" s="29"/>
      <c r="DS1123" s="29"/>
      <c r="DT1123" s="29"/>
      <c r="DU1123" s="29"/>
      <c r="DV1123" s="29"/>
      <c r="DW1123" s="29"/>
      <c r="DX1123" s="29"/>
      <c r="DY1123" s="29"/>
      <c r="DZ1123" s="29"/>
      <c r="EA1123" s="29"/>
      <c r="EB1123" s="29"/>
      <c r="EC1123" s="29"/>
      <c r="ED1123" s="29"/>
      <c r="EE1123" s="29"/>
      <c r="EF1123" s="29"/>
      <c r="EG1123" s="29"/>
      <c r="EH1123" s="29"/>
      <c r="EI1123" s="29"/>
      <c r="EJ1123" s="29"/>
      <c r="EK1123" s="29"/>
      <c r="EL1123" s="29"/>
      <c r="EM1123" s="29"/>
      <c r="EN1123" s="29"/>
      <c r="EO1123" s="29"/>
      <c r="EP1123" s="29"/>
      <c r="EQ1123" s="29"/>
      <c r="ER1123" s="29"/>
      <c r="ES1123" s="29"/>
      <c r="ET1123" s="29"/>
      <c r="EU1123" s="29"/>
      <c r="EV1123" s="29"/>
      <c r="EW1123" s="29"/>
      <c r="EX1123" s="29"/>
      <c r="EY1123" s="29"/>
      <c r="EZ1123" s="29"/>
      <c r="FA1123" s="29"/>
      <c r="FB1123" s="29"/>
      <c r="FC1123" s="29"/>
      <c r="FD1123" s="29"/>
      <c r="FE1123" s="29"/>
      <c r="FF1123" s="29"/>
      <c r="FG1123" s="29"/>
      <c r="FH1123" s="29"/>
      <c r="FI1123" s="29"/>
      <c r="FJ1123" s="29"/>
      <c r="FK1123" s="29"/>
      <c r="FL1123" s="29"/>
      <c r="FM1123" s="29"/>
      <c r="FN1123" s="29"/>
      <c r="FO1123" s="29"/>
      <c r="FP1123" s="29"/>
      <c r="FQ1123" s="29"/>
      <c r="FR1123" s="29"/>
      <c r="FS1123" s="29"/>
      <c r="FT1123" s="29"/>
      <c r="FU1123" s="29"/>
      <c r="FV1123" s="29"/>
      <c r="FW1123" s="29"/>
      <c r="FX1123" s="29"/>
      <c r="FY1123" s="29"/>
      <c r="FZ1123" s="29"/>
      <c r="GA1123" s="29"/>
      <c r="GB1123" s="29"/>
      <c r="GC1123" s="29"/>
    </row>
    <row r="1124" spans="1:185" s="30" customFormat="1" ht="15.75" customHeight="1" x14ac:dyDescent="0.2">
      <c r="A1124" s="13" t="s">
        <v>1723</v>
      </c>
      <c r="B1124" s="4" t="s">
        <v>3503</v>
      </c>
      <c r="C1124" s="3" t="s">
        <v>105</v>
      </c>
      <c r="D1124" s="15" t="s">
        <v>2902</v>
      </c>
      <c r="E1124" s="15" t="s">
        <v>3741</v>
      </c>
      <c r="F1124" s="31"/>
      <c r="G1124" s="15"/>
      <c r="H1124" s="15"/>
      <c r="I1124" s="13"/>
      <c r="J1124" s="15"/>
      <c r="K1124" s="15"/>
      <c r="L1124" s="9"/>
      <c r="M1124" s="5"/>
      <c r="N1124" s="5"/>
      <c r="O1124" s="9"/>
      <c r="P1124" s="9"/>
      <c r="Q1124" s="33">
        <f t="shared" si="80"/>
        <v>101</v>
      </c>
      <c r="R1124" s="34">
        <f t="shared" si="81"/>
        <v>14</v>
      </c>
      <c r="S1124" s="23"/>
      <c r="T1124" s="9"/>
      <c r="U1124" s="14"/>
      <c r="V1124" s="14"/>
      <c r="W1124" s="9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>
        <v>101</v>
      </c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4"/>
      <c r="EF1124" s="14"/>
      <c r="EG1124" s="14"/>
      <c r="EH1124" s="14"/>
      <c r="EI1124" s="14"/>
      <c r="EJ1124" s="14"/>
      <c r="EK1124" s="14"/>
      <c r="EL1124" s="14"/>
      <c r="EM1124" s="14"/>
      <c r="EN1124" s="14"/>
      <c r="EO1124" s="14"/>
      <c r="EP1124" s="14"/>
      <c r="EQ1124" s="14"/>
      <c r="ER1124" s="14"/>
      <c r="ES1124" s="14"/>
      <c r="ET1124" s="14"/>
      <c r="EU1124" s="14"/>
      <c r="EV1124" s="14"/>
      <c r="EW1124" s="14"/>
      <c r="EX1124" s="14"/>
      <c r="EY1124" s="14"/>
      <c r="EZ1124" s="14"/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/>
      <c r="FL1124" s="14"/>
      <c r="FM1124" s="14"/>
      <c r="FN1124" s="14"/>
      <c r="FO1124" s="14"/>
      <c r="FP1124" s="14"/>
      <c r="FQ1124" s="14"/>
      <c r="FR1124" s="14"/>
      <c r="FS1124" s="14"/>
      <c r="FT1124" s="14"/>
      <c r="FU1124" s="14"/>
      <c r="FV1124" s="14"/>
      <c r="FW1124" s="14"/>
      <c r="FX1124" s="14"/>
      <c r="FY1124" s="14"/>
      <c r="FZ1124" s="14"/>
      <c r="GA1124" s="14"/>
      <c r="GB1124" s="14"/>
      <c r="GC1124" s="14"/>
    </row>
    <row r="1125" spans="1:185" s="30" customFormat="1" ht="15.75" customHeight="1" x14ac:dyDescent="0.2">
      <c r="A1125" s="25" t="s">
        <v>1723</v>
      </c>
      <c r="B1125" s="41" t="s">
        <v>3503</v>
      </c>
      <c r="C1125" s="26" t="s">
        <v>105</v>
      </c>
      <c r="D1125" s="24" t="s">
        <v>3523</v>
      </c>
      <c r="E1125" s="24" t="s">
        <v>3524</v>
      </c>
      <c r="F1125" s="31"/>
      <c r="G1125" s="24" t="s">
        <v>2993</v>
      </c>
      <c r="H1125" s="24" t="s">
        <v>322</v>
      </c>
      <c r="I1125" s="25">
        <v>5</v>
      </c>
      <c r="J1125" s="24" t="s">
        <v>323</v>
      </c>
      <c r="K1125" s="24" t="s">
        <v>3525</v>
      </c>
      <c r="L1125" s="27">
        <v>999880523</v>
      </c>
      <c r="M1125" s="28" t="s">
        <v>112</v>
      </c>
      <c r="N1125" s="28"/>
      <c r="O1125" s="27"/>
      <c r="P1125" s="27"/>
      <c r="Q1125" s="33">
        <f t="shared" si="80"/>
        <v>98.78</v>
      </c>
      <c r="R1125" s="34">
        <f t="shared" si="81"/>
        <v>15</v>
      </c>
      <c r="S1125" s="23"/>
      <c r="T1125" s="27"/>
      <c r="U1125" s="29"/>
      <c r="V1125" s="29"/>
      <c r="W1125" s="27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>
        <v>62.4</v>
      </c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29"/>
      <c r="BL1125" s="29"/>
      <c r="BM1125" s="29"/>
      <c r="BN1125" s="29"/>
      <c r="BO1125" s="29"/>
      <c r="BP1125" s="29"/>
      <c r="BQ1125" s="29"/>
      <c r="BR1125" s="29"/>
      <c r="BS1125" s="29"/>
      <c r="BT1125" s="29"/>
      <c r="BU1125" s="29"/>
      <c r="BV1125" s="29"/>
      <c r="BW1125" s="29"/>
      <c r="BX1125" s="29"/>
      <c r="BY1125" s="29"/>
      <c r="BZ1125" s="29"/>
      <c r="CA1125" s="29"/>
      <c r="CB1125" s="29"/>
      <c r="CC1125" s="29"/>
      <c r="CD1125" s="29"/>
      <c r="CE1125" s="29"/>
      <c r="CF1125" s="29"/>
      <c r="CG1125" s="29"/>
      <c r="CH1125" s="29"/>
      <c r="CI1125" s="29"/>
      <c r="CJ1125" s="29"/>
      <c r="CK1125" s="29"/>
      <c r="CL1125" s="29"/>
      <c r="CM1125" s="29"/>
      <c r="CN1125" s="29"/>
      <c r="CO1125" s="29"/>
      <c r="CP1125" s="29"/>
      <c r="CQ1125" s="29"/>
      <c r="CR1125" s="29"/>
      <c r="CS1125" s="29"/>
      <c r="CT1125" s="29"/>
      <c r="CU1125" s="29"/>
      <c r="CV1125" s="29"/>
      <c r="CW1125" s="29"/>
      <c r="CX1125" s="29"/>
      <c r="CY1125" s="29"/>
      <c r="CZ1125" s="29"/>
      <c r="DA1125" s="29"/>
      <c r="DB1125" s="29"/>
      <c r="DC1125" s="29"/>
      <c r="DD1125" s="29"/>
      <c r="DE1125" s="29"/>
      <c r="DF1125" s="29"/>
      <c r="DG1125" s="29">
        <v>36.380000000000003</v>
      </c>
      <c r="DH1125" s="29"/>
      <c r="DI1125" s="29"/>
      <c r="DJ1125" s="29"/>
      <c r="DK1125" s="29"/>
      <c r="DL1125" s="29"/>
      <c r="DM1125" s="29"/>
      <c r="DN1125" s="29"/>
      <c r="DO1125" s="29"/>
      <c r="DP1125" s="29"/>
      <c r="DQ1125" s="29"/>
      <c r="DR1125" s="29"/>
      <c r="DS1125" s="29"/>
      <c r="DT1125" s="29"/>
      <c r="DU1125" s="29"/>
      <c r="DV1125" s="29"/>
      <c r="DW1125" s="29"/>
      <c r="DX1125" s="29"/>
      <c r="DY1125" s="29"/>
      <c r="DZ1125" s="29"/>
      <c r="EA1125" s="29"/>
      <c r="EB1125" s="29"/>
      <c r="EC1125" s="29"/>
      <c r="ED1125" s="29"/>
      <c r="EE1125" s="29"/>
      <c r="EF1125" s="29"/>
      <c r="EG1125" s="29"/>
      <c r="EH1125" s="29"/>
      <c r="EI1125" s="29"/>
      <c r="EJ1125" s="29"/>
      <c r="EK1125" s="29"/>
      <c r="EL1125" s="29"/>
      <c r="EM1125" s="29"/>
      <c r="EN1125" s="29"/>
      <c r="EO1125" s="29"/>
      <c r="EP1125" s="29"/>
      <c r="EQ1125" s="29"/>
      <c r="ER1125" s="29"/>
      <c r="ES1125" s="29"/>
      <c r="ET1125" s="29"/>
      <c r="EU1125" s="29"/>
      <c r="EV1125" s="29"/>
      <c r="EW1125" s="29"/>
      <c r="EX1125" s="29"/>
      <c r="EY1125" s="29"/>
      <c r="EZ1125" s="29"/>
      <c r="FA1125" s="29"/>
      <c r="FB1125" s="29"/>
      <c r="FC1125" s="29"/>
      <c r="FD1125" s="29"/>
      <c r="FE1125" s="29"/>
      <c r="FF1125" s="29"/>
      <c r="FG1125" s="29"/>
      <c r="FH1125" s="29"/>
      <c r="FI1125" s="29"/>
      <c r="FJ1125" s="29"/>
      <c r="FK1125" s="29"/>
      <c r="FL1125" s="29"/>
      <c r="FM1125" s="29"/>
      <c r="FN1125" s="29"/>
      <c r="FO1125" s="29"/>
      <c r="FP1125" s="29"/>
      <c r="FQ1125" s="29"/>
      <c r="FR1125" s="29"/>
      <c r="FS1125" s="29"/>
      <c r="FT1125" s="29"/>
      <c r="FU1125" s="29"/>
      <c r="FV1125" s="29"/>
      <c r="FW1125" s="29"/>
      <c r="FX1125" s="29"/>
      <c r="FY1125" s="29"/>
      <c r="FZ1125" s="29"/>
      <c r="GA1125" s="29"/>
      <c r="GB1125" s="29"/>
      <c r="GC1125" s="29"/>
    </row>
    <row r="1126" spans="1:185" s="30" customFormat="1" ht="15.75" customHeight="1" x14ac:dyDescent="0.2">
      <c r="A1126" s="25" t="s">
        <v>1723</v>
      </c>
      <c r="B1126" s="41" t="s">
        <v>3503</v>
      </c>
      <c r="C1126" s="26" t="s">
        <v>105</v>
      </c>
      <c r="D1126" s="24" t="s">
        <v>2272</v>
      </c>
      <c r="E1126" s="24" t="s">
        <v>3363</v>
      </c>
      <c r="F1126" s="31"/>
      <c r="G1126" s="24" t="s">
        <v>3364</v>
      </c>
      <c r="H1126" s="24" t="s">
        <v>109</v>
      </c>
      <c r="I1126" s="25">
        <v>6</v>
      </c>
      <c r="J1126" s="24" t="s">
        <v>3365</v>
      </c>
      <c r="K1126" s="24" t="s">
        <v>3366</v>
      </c>
      <c r="L1126" s="27">
        <v>999718040</v>
      </c>
      <c r="M1126" s="28" t="s">
        <v>112</v>
      </c>
      <c r="N1126" s="28"/>
      <c r="O1126" s="27"/>
      <c r="P1126" s="27"/>
      <c r="Q1126" s="33">
        <f t="shared" si="80"/>
        <v>87.7</v>
      </c>
      <c r="R1126" s="34">
        <f t="shared" si="81"/>
        <v>16</v>
      </c>
      <c r="S1126" s="23"/>
      <c r="T1126" s="27"/>
      <c r="U1126" s="29"/>
      <c r="V1126" s="29"/>
      <c r="W1126" s="27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  <c r="BM1126" s="29"/>
      <c r="BN1126" s="29"/>
      <c r="BO1126" s="29"/>
      <c r="BP1126" s="29"/>
      <c r="BQ1126" s="29"/>
      <c r="BR1126" s="29"/>
      <c r="BS1126" s="29"/>
      <c r="BT1126" s="29"/>
      <c r="BU1126" s="29"/>
      <c r="BV1126" s="29"/>
      <c r="BW1126" s="29"/>
      <c r="BX1126" s="29"/>
      <c r="BY1126" s="29"/>
      <c r="BZ1126" s="29"/>
      <c r="CA1126" s="29"/>
      <c r="CB1126" s="29"/>
      <c r="CC1126" s="29"/>
      <c r="CD1126" s="29"/>
      <c r="CE1126" s="29"/>
      <c r="CF1126" s="29"/>
      <c r="CG1126" s="29"/>
      <c r="CH1126" s="29"/>
      <c r="CI1126" s="29"/>
      <c r="CJ1126" s="29"/>
      <c r="CK1126" s="29">
        <v>47.7</v>
      </c>
      <c r="CL1126" s="29"/>
      <c r="CM1126" s="29"/>
      <c r="CN1126" s="29"/>
      <c r="CO1126" s="29"/>
      <c r="CP1126" s="29"/>
      <c r="CQ1126" s="29"/>
      <c r="CR1126" s="29">
        <v>40</v>
      </c>
      <c r="CS1126" s="29"/>
      <c r="CT1126" s="29"/>
      <c r="CU1126" s="29"/>
      <c r="CV1126" s="29"/>
      <c r="CW1126" s="29"/>
      <c r="CX1126" s="29"/>
      <c r="CY1126" s="29"/>
      <c r="CZ1126" s="29"/>
      <c r="DA1126" s="29"/>
      <c r="DB1126" s="29"/>
      <c r="DC1126" s="29"/>
      <c r="DD1126" s="29"/>
      <c r="DE1126" s="29"/>
      <c r="DF1126" s="29"/>
      <c r="DG1126" s="29"/>
      <c r="DH1126" s="29"/>
      <c r="DI1126" s="29"/>
      <c r="DJ1126" s="29"/>
      <c r="DK1126" s="29"/>
      <c r="DL1126" s="29"/>
      <c r="DM1126" s="29"/>
      <c r="DN1126" s="29"/>
      <c r="DO1126" s="29"/>
      <c r="DP1126" s="29"/>
      <c r="DQ1126" s="29"/>
      <c r="DR1126" s="29"/>
      <c r="DS1126" s="29"/>
      <c r="DT1126" s="29"/>
      <c r="DU1126" s="29"/>
      <c r="DV1126" s="29"/>
      <c r="DW1126" s="29"/>
      <c r="DX1126" s="29"/>
      <c r="DY1126" s="29"/>
      <c r="DZ1126" s="29"/>
      <c r="EA1126" s="29"/>
      <c r="EB1126" s="29"/>
      <c r="EC1126" s="29"/>
      <c r="ED1126" s="29"/>
      <c r="EE1126" s="29"/>
      <c r="EF1126" s="29"/>
      <c r="EG1126" s="29"/>
      <c r="EH1126" s="29"/>
      <c r="EI1126" s="29"/>
      <c r="EJ1126" s="29"/>
      <c r="EK1126" s="29"/>
      <c r="EL1126" s="29"/>
      <c r="EM1126" s="29"/>
      <c r="EN1126" s="29"/>
      <c r="EO1126" s="29"/>
      <c r="EP1126" s="29"/>
      <c r="EQ1126" s="29"/>
      <c r="ER1126" s="29"/>
      <c r="ES1126" s="29"/>
      <c r="ET1126" s="29"/>
      <c r="EU1126" s="29"/>
      <c r="EV1126" s="29"/>
      <c r="EW1126" s="29"/>
      <c r="EX1126" s="29"/>
      <c r="EY1126" s="29"/>
      <c r="EZ1126" s="29"/>
      <c r="FA1126" s="29"/>
      <c r="FB1126" s="29"/>
      <c r="FC1126" s="29"/>
      <c r="FD1126" s="29"/>
      <c r="FE1126" s="29"/>
      <c r="FF1126" s="29"/>
      <c r="FG1126" s="29"/>
      <c r="FH1126" s="29"/>
      <c r="FI1126" s="29"/>
      <c r="FJ1126" s="29"/>
      <c r="FK1126" s="29"/>
      <c r="FL1126" s="29"/>
      <c r="FM1126" s="29"/>
      <c r="FN1126" s="29"/>
      <c r="FO1126" s="29"/>
      <c r="FP1126" s="29"/>
      <c r="FQ1126" s="29"/>
      <c r="FR1126" s="29"/>
      <c r="FS1126" s="29"/>
      <c r="FT1126" s="29"/>
      <c r="FU1126" s="29"/>
      <c r="FV1126" s="29"/>
      <c r="FW1126" s="29"/>
      <c r="FX1126" s="29"/>
      <c r="FY1126" s="29"/>
      <c r="FZ1126" s="29"/>
      <c r="GA1126" s="29"/>
      <c r="GB1126" s="29"/>
      <c r="GC1126" s="29"/>
    </row>
    <row r="1127" spans="1:185" s="30" customFormat="1" ht="15.75" customHeight="1" x14ac:dyDescent="0.2">
      <c r="A1127" s="25" t="s">
        <v>1723</v>
      </c>
      <c r="B1127" s="41" t="s">
        <v>3503</v>
      </c>
      <c r="C1127" s="26" t="s">
        <v>105</v>
      </c>
      <c r="D1127" s="24" t="s">
        <v>2504</v>
      </c>
      <c r="E1127" s="24" t="s">
        <v>3515</v>
      </c>
      <c r="F1127" s="31"/>
      <c r="G1127" s="24" t="s">
        <v>3516</v>
      </c>
      <c r="H1127" s="24" t="s">
        <v>139</v>
      </c>
      <c r="I1127" s="25">
        <v>8</v>
      </c>
      <c r="J1127" s="24" t="s">
        <v>1079</v>
      </c>
      <c r="K1127" s="24" t="s">
        <v>3517</v>
      </c>
      <c r="L1127" s="27">
        <v>999726045</v>
      </c>
      <c r="M1127" s="28" t="s">
        <v>112</v>
      </c>
      <c r="N1127" s="28" t="b">
        <v>1</v>
      </c>
      <c r="O1127" s="27"/>
      <c r="P1127" s="27"/>
      <c r="Q1127" s="33">
        <f t="shared" si="80"/>
        <v>84.84</v>
      </c>
      <c r="R1127" s="34">
        <f t="shared" si="81"/>
        <v>17</v>
      </c>
      <c r="S1127" s="23"/>
      <c r="T1127" s="27"/>
      <c r="U1127" s="29"/>
      <c r="V1127" s="29"/>
      <c r="W1127" s="27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>
        <v>24.84</v>
      </c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  <c r="BM1127" s="29"/>
      <c r="BN1127" s="29"/>
      <c r="BO1127" s="29"/>
      <c r="BP1127" s="29"/>
      <c r="BQ1127" s="29"/>
      <c r="BR1127" s="29"/>
      <c r="BS1127" s="29"/>
      <c r="BT1127" s="29"/>
      <c r="BU1127" s="29"/>
      <c r="BV1127" s="29"/>
      <c r="BW1127" s="29">
        <v>60</v>
      </c>
      <c r="BX1127" s="29"/>
      <c r="BY1127" s="29"/>
      <c r="BZ1127" s="29"/>
      <c r="CA1127" s="29"/>
      <c r="CB1127" s="29"/>
      <c r="CC1127" s="29"/>
      <c r="CD1127" s="29"/>
      <c r="CE1127" s="29"/>
      <c r="CF1127" s="29"/>
      <c r="CG1127" s="29"/>
      <c r="CH1127" s="29"/>
      <c r="CI1127" s="29"/>
      <c r="CJ1127" s="29"/>
      <c r="CK1127" s="29"/>
      <c r="CL1127" s="29"/>
      <c r="CM1127" s="29"/>
      <c r="CN1127" s="29"/>
      <c r="CO1127" s="29"/>
      <c r="CP1127" s="29"/>
      <c r="CQ1127" s="29"/>
      <c r="CR1127" s="29"/>
      <c r="CS1127" s="29"/>
      <c r="CT1127" s="29"/>
      <c r="CU1127" s="29"/>
      <c r="CV1127" s="29"/>
      <c r="CW1127" s="29"/>
      <c r="CX1127" s="29"/>
      <c r="CY1127" s="29"/>
      <c r="CZ1127" s="29"/>
      <c r="DA1127" s="29"/>
      <c r="DB1127" s="29"/>
      <c r="DC1127" s="29"/>
      <c r="DD1127" s="29"/>
      <c r="DE1127" s="29"/>
      <c r="DF1127" s="29"/>
      <c r="DG1127" s="29"/>
      <c r="DH1127" s="29"/>
      <c r="DI1127" s="29"/>
      <c r="DJ1127" s="29"/>
      <c r="DK1127" s="29"/>
      <c r="DL1127" s="29"/>
      <c r="DM1127" s="29"/>
      <c r="DN1127" s="29"/>
      <c r="DO1127" s="29"/>
      <c r="DP1127" s="29"/>
      <c r="DQ1127" s="29"/>
      <c r="DR1127" s="29"/>
      <c r="DS1127" s="29"/>
      <c r="DT1127" s="29"/>
      <c r="DU1127" s="29"/>
      <c r="DV1127" s="29"/>
      <c r="DW1127" s="29"/>
      <c r="DX1127" s="29"/>
      <c r="DY1127" s="29"/>
      <c r="DZ1127" s="29"/>
      <c r="EA1127" s="29"/>
      <c r="EB1127" s="29"/>
      <c r="EC1127" s="29"/>
      <c r="ED1127" s="29"/>
      <c r="EE1127" s="29"/>
      <c r="EF1127" s="29"/>
      <c r="EG1127" s="29"/>
      <c r="EH1127" s="29"/>
      <c r="EI1127" s="29"/>
      <c r="EJ1127" s="29"/>
      <c r="EK1127" s="29"/>
      <c r="EL1127" s="29"/>
      <c r="EM1127" s="29"/>
      <c r="EN1127" s="29"/>
      <c r="EO1127" s="29"/>
      <c r="EP1127" s="29"/>
      <c r="EQ1127" s="29"/>
      <c r="ER1127" s="29"/>
      <c r="ES1127" s="29"/>
      <c r="ET1127" s="29"/>
      <c r="EU1127" s="29"/>
      <c r="EV1127" s="29"/>
      <c r="EW1127" s="29"/>
      <c r="EX1127" s="29"/>
      <c r="EY1127" s="29"/>
      <c r="EZ1127" s="29"/>
      <c r="FA1127" s="29"/>
      <c r="FB1127" s="29"/>
      <c r="FC1127" s="29"/>
      <c r="FD1127" s="29"/>
      <c r="FE1127" s="29"/>
      <c r="FF1127" s="29"/>
      <c r="FG1127" s="29"/>
      <c r="FH1127" s="29"/>
      <c r="FI1127" s="29"/>
      <c r="FJ1127" s="29"/>
      <c r="FK1127" s="29"/>
      <c r="FL1127" s="29"/>
      <c r="FM1127" s="29"/>
      <c r="FN1127" s="29"/>
      <c r="FO1127" s="29"/>
      <c r="FP1127" s="29"/>
      <c r="FQ1127" s="29"/>
      <c r="FR1127" s="29"/>
      <c r="FS1127" s="29"/>
      <c r="FT1127" s="29"/>
      <c r="FU1127" s="29"/>
      <c r="FV1127" s="29"/>
      <c r="FW1127" s="29"/>
      <c r="FX1127" s="29"/>
      <c r="FY1127" s="29"/>
      <c r="FZ1127" s="29"/>
      <c r="GA1127" s="29"/>
      <c r="GB1127" s="29"/>
      <c r="GC1127" s="29"/>
    </row>
    <row r="1128" spans="1:185" s="30" customFormat="1" ht="15.75" customHeight="1" x14ac:dyDescent="0.2">
      <c r="A1128" s="13" t="s">
        <v>1723</v>
      </c>
      <c r="B1128" s="4" t="s">
        <v>3503</v>
      </c>
      <c r="C1128" s="3" t="s">
        <v>105</v>
      </c>
      <c r="D1128" s="15" t="s">
        <v>3574</v>
      </c>
      <c r="E1128" s="15" t="s">
        <v>2227</v>
      </c>
      <c r="F1128" s="31"/>
      <c r="G1128" s="15" t="s">
        <v>2993</v>
      </c>
      <c r="H1128" s="15" t="s">
        <v>322</v>
      </c>
      <c r="I1128" s="13">
        <v>5</v>
      </c>
      <c r="J1128" s="15" t="s">
        <v>2080</v>
      </c>
      <c r="K1128" s="15" t="s">
        <v>3575</v>
      </c>
      <c r="L1128" s="9">
        <v>999854935</v>
      </c>
      <c r="M1128" s="5" t="s">
        <v>112</v>
      </c>
      <c r="N1128" s="5"/>
      <c r="O1128" s="9"/>
      <c r="P1128" s="9"/>
      <c r="Q1128" s="33">
        <f t="shared" si="80"/>
        <v>76.78</v>
      </c>
      <c r="R1128" s="34">
        <f t="shared" si="81"/>
        <v>18</v>
      </c>
      <c r="S1128" s="23"/>
      <c r="T1128" s="9"/>
      <c r="U1128" s="14"/>
      <c r="V1128" s="14"/>
      <c r="W1128" s="9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>
        <v>40.4</v>
      </c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>
        <v>36.380000000000003</v>
      </c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4"/>
      <c r="EF1128" s="14"/>
      <c r="EG1128" s="14"/>
      <c r="EH1128" s="14"/>
      <c r="EI1128" s="14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  <c r="ET1128" s="14"/>
      <c r="EU1128" s="14"/>
      <c r="EV1128" s="14"/>
      <c r="EW1128" s="14"/>
      <c r="EX1128" s="14"/>
      <c r="EY1128" s="14"/>
      <c r="EZ1128" s="14"/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/>
      <c r="FL1128" s="14"/>
      <c r="FM1128" s="14"/>
      <c r="FN1128" s="14"/>
      <c r="FO1128" s="14"/>
      <c r="FP1128" s="14"/>
      <c r="FQ1128" s="14"/>
      <c r="FR1128" s="14"/>
      <c r="FS1128" s="14"/>
      <c r="FT1128" s="14"/>
      <c r="FU1128" s="14"/>
      <c r="FV1128" s="14"/>
      <c r="FW1128" s="14"/>
      <c r="FX1128" s="14"/>
      <c r="FY1128" s="14"/>
      <c r="FZ1128" s="14"/>
      <c r="GA1128" s="14"/>
      <c r="GB1128" s="14"/>
      <c r="GC1128" s="14"/>
    </row>
    <row r="1129" spans="1:185" s="30" customFormat="1" ht="15.75" customHeight="1" x14ac:dyDescent="0.2">
      <c r="A1129" s="13" t="s">
        <v>1723</v>
      </c>
      <c r="B1129" s="4" t="s">
        <v>3503</v>
      </c>
      <c r="C1129" s="3" t="s">
        <v>105</v>
      </c>
      <c r="D1129" s="15" t="s">
        <v>3685</v>
      </c>
      <c r="E1129" s="15" t="s">
        <v>1499</v>
      </c>
      <c r="F1129" s="31"/>
      <c r="G1129" s="15"/>
      <c r="H1129" s="15"/>
      <c r="I1129" s="13"/>
      <c r="J1129" s="15"/>
      <c r="K1129" s="15"/>
      <c r="L1129" s="9"/>
      <c r="M1129" s="5"/>
      <c r="N1129" s="5"/>
      <c r="O1129" s="9"/>
      <c r="P1129" s="9"/>
      <c r="Q1129" s="33">
        <f t="shared" si="80"/>
        <v>75.75</v>
      </c>
      <c r="R1129" s="34">
        <f t="shared" si="81"/>
        <v>19</v>
      </c>
      <c r="S1129" s="23"/>
      <c r="T1129" s="9"/>
      <c r="U1129" s="14"/>
      <c r="V1129" s="14"/>
      <c r="W1129" s="9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>
        <v>75.75</v>
      </c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4"/>
      <c r="EF1129" s="14"/>
      <c r="EG1129" s="14"/>
      <c r="EH1129" s="14"/>
      <c r="EI1129" s="14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  <c r="ET1129" s="14"/>
      <c r="EU1129" s="14"/>
      <c r="EV1129" s="14"/>
      <c r="EW1129" s="14"/>
      <c r="EX1129" s="14"/>
      <c r="EY1129" s="14"/>
      <c r="EZ1129" s="14"/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/>
      <c r="FL1129" s="14"/>
      <c r="FM1129" s="14"/>
      <c r="FN1129" s="14"/>
      <c r="FO1129" s="14"/>
      <c r="FP1129" s="14"/>
      <c r="FQ1129" s="14"/>
      <c r="FR1129" s="14"/>
      <c r="FS1129" s="14"/>
      <c r="FT1129" s="14"/>
      <c r="FU1129" s="14"/>
      <c r="FV1129" s="14"/>
      <c r="FW1129" s="14"/>
      <c r="FX1129" s="14"/>
      <c r="FY1129" s="14"/>
      <c r="FZ1129" s="14"/>
      <c r="GA1129" s="14"/>
      <c r="GB1129" s="14"/>
      <c r="GC1129" s="14"/>
    </row>
    <row r="1130" spans="1:185" s="30" customFormat="1" ht="15.75" customHeight="1" x14ac:dyDescent="0.2">
      <c r="A1130" s="49" t="s">
        <v>1723</v>
      </c>
      <c r="B1130" s="41" t="s">
        <v>3503</v>
      </c>
      <c r="C1130" s="50" t="s">
        <v>105</v>
      </c>
      <c r="D1130" s="24" t="s">
        <v>2413</v>
      </c>
      <c r="E1130" s="24" t="s">
        <v>3377</v>
      </c>
      <c r="F1130" s="31"/>
      <c r="G1130" s="24"/>
      <c r="H1130" s="24"/>
      <c r="I1130" s="25"/>
      <c r="J1130" s="24"/>
      <c r="K1130" s="24"/>
      <c r="L1130" s="27"/>
      <c r="M1130" s="28"/>
      <c r="N1130" s="28"/>
      <c r="O1130" s="27"/>
      <c r="P1130" s="27"/>
      <c r="Q1130" s="33">
        <f t="shared" si="80"/>
        <v>71.8</v>
      </c>
      <c r="R1130" s="34">
        <f t="shared" si="81"/>
        <v>20</v>
      </c>
      <c r="S1130" s="23"/>
      <c r="T1130" s="27"/>
      <c r="U1130" s="29"/>
      <c r="V1130" s="29"/>
      <c r="W1130" s="27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>
        <v>40</v>
      </c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29"/>
      <c r="BL1130" s="29"/>
      <c r="BM1130" s="29"/>
      <c r="BN1130" s="29"/>
      <c r="BO1130" s="29"/>
      <c r="BP1130" s="29"/>
      <c r="BQ1130" s="29"/>
      <c r="BR1130" s="29"/>
      <c r="BS1130" s="29"/>
      <c r="BT1130" s="29"/>
      <c r="BU1130" s="29"/>
      <c r="BV1130" s="29"/>
      <c r="BW1130" s="29"/>
      <c r="BX1130" s="29"/>
      <c r="BY1130" s="29"/>
      <c r="BZ1130" s="29"/>
      <c r="CA1130" s="29"/>
      <c r="CB1130" s="29"/>
      <c r="CC1130" s="29"/>
      <c r="CD1130" s="29"/>
      <c r="CE1130" s="29"/>
      <c r="CF1130" s="29"/>
      <c r="CG1130" s="29"/>
      <c r="CH1130" s="29"/>
      <c r="CI1130" s="29"/>
      <c r="CJ1130" s="29"/>
      <c r="CK1130" s="29"/>
      <c r="CL1130" s="29"/>
      <c r="CM1130" s="29"/>
      <c r="CN1130" s="29"/>
      <c r="CO1130" s="29"/>
      <c r="CP1130" s="29"/>
      <c r="CQ1130" s="29"/>
      <c r="CR1130" s="29"/>
      <c r="CS1130" s="29"/>
      <c r="CT1130" s="29"/>
      <c r="CU1130" s="29"/>
      <c r="CV1130" s="29"/>
      <c r="CW1130" s="29"/>
      <c r="CX1130" s="29"/>
      <c r="CY1130" s="29"/>
      <c r="CZ1130" s="29"/>
      <c r="DA1130" s="29"/>
      <c r="DB1130" s="29"/>
      <c r="DC1130" s="29"/>
      <c r="DD1130" s="29"/>
      <c r="DE1130" s="29"/>
      <c r="DF1130" s="29"/>
      <c r="DG1130" s="29"/>
      <c r="DH1130" s="29"/>
      <c r="DI1130" s="29"/>
      <c r="DJ1130" s="29"/>
      <c r="DK1130" s="29"/>
      <c r="DL1130" s="29"/>
      <c r="DM1130" s="29"/>
      <c r="DN1130" s="29"/>
      <c r="DO1130" s="29"/>
      <c r="DP1130" s="29"/>
      <c r="DQ1130" s="29"/>
      <c r="DR1130" s="29">
        <v>31.8</v>
      </c>
      <c r="DS1130" s="29"/>
      <c r="DT1130" s="29"/>
      <c r="DU1130" s="29"/>
      <c r="DV1130" s="29"/>
      <c r="DW1130" s="29"/>
      <c r="DX1130" s="29"/>
      <c r="DY1130" s="29"/>
      <c r="DZ1130" s="29"/>
      <c r="EA1130" s="29"/>
      <c r="EB1130" s="29"/>
      <c r="EC1130" s="29"/>
      <c r="ED1130" s="29"/>
      <c r="EE1130" s="29"/>
      <c r="EF1130" s="29"/>
      <c r="EG1130" s="29"/>
      <c r="EH1130" s="29"/>
      <c r="EI1130" s="29"/>
      <c r="EJ1130" s="29"/>
      <c r="EK1130" s="29"/>
      <c r="EL1130" s="29"/>
      <c r="EM1130" s="29"/>
      <c r="EN1130" s="29"/>
      <c r="EO1130" s="29"/>
      <c r="EP1130" s="29"/>
      <c r="EQ1130" s="29"/>
      <c r="ER1130" s="29"/>
      <c r="ES1130" s="29"/>
      <c r="ET1130" s="29"/>
      <c r="EU1130" s="29"/>
      <c r="EV1130" s="29"/>
      <c r="EW1130" s="29"/>
      <c r="EX1130" s="29"/>
      <c r="EY1130" s="29"/>
      <c r="EZ1130" s="29"/>
      <c r="FA1130" s="29"/>
      <c r="FB1130" s="29"/>
      <c r="FC1130" s="29"/>
      <c r="FD1130" s="29"/>
      <c r="FE1130" s="29"/>
      <c r="FF1130" s="29"/>
      <c r="FG1130" s="29"/>
      <c r="FH1130" s="29"/>
      <c r="FI1130" s="29"/>
      <c r="FJ1130" s="29"/>
      <c r="FK1130" s="29"/>
      <c r="FL1130" s="29"/>
      <c r="FM1130" s="29"/>
      <c r="FN1130" s="29"/>
      <c r="FO1130" s="29"/>
      <c r="FP1130" s="29"/>
      <c r="FQ1130" s="29"/>
      <c r="FR1130" s="29"/>
      <c r="FS1130" s="29"/>
      <c r="FT1130" s="29"/>
      <c r="FU1130" s="29"/>
      <c r="FV1130" s="29"/>
      <c r="FW1130" s="29"/>
      <c r="FX1130" s="29"/>
      <c r="FY1130" s="29"/>
      <c r="FZ1130" s="29"/>
      <c r="GA1130" s="29"/>
      <c r="GB1130" s="29"/>
      <c r="GC1130" s="29"/>
    </row>
    <row r="1131" spans="1:185" s="30" customFormat="1" ht="15.75" customHeight="1" x14ac:dyDescent="0.2">
      <c r="A1131" s="13" t="s">
        <v>1723</v>
      </c>
      <c r="B1131" s="4" t="s">
        <v>3503</v>
      </c>
      <c r="C1131" s="3" t="s">
        <v>105</v>
      </c>
      <c r="D1131" s="24" t="s">
        <v>3742</v>
      </c>
      <c r="E1131" s="24" t="s">
        <v>3743</v>
      </c>
      <c r="F1131" s="31"/>
      <c r="G1131" s="15"/>
      <c r="H1131" s="15"/>
      <c r="I1131" s="13"/>
      <c r="J1131" s="15"/>
      <c r="K1131" s="15"/>
      <c r="L1131" s="9"/>
      <c r="M1131" s="5"/>
      <c r="N1131" s="5"/>
      <c r="O1131" s="9"/>
      <c r="P1131" s="9"/>
      <c r="Q1131" s="33">
        <f t="shared" si="80"/>
        <v>71.400000000000006</v>
      </c>
      <c r="R1131" s="34">
        <f t="shared" si="81"/>
        <v>21</v>
      </c>
      <c r="S1131" s="23"/>
      <c r="T1131" s="9"/>
      <c r="U1131" s="14"/>
      <c r="V1131" s="14"/>
      <c r="W1131" s="9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>
        <v>37.06</v>
      </c>
      <c r="CT1131" s="14"/>
      <c r="CU1131" s="14"/>
      <c r="CV1131" s="14"/>
      <c r="CW1131" s="14"/>
      <c r="CX1131" s="14"/>
      <c r="CY1131" s="14">
        <v>34.340000000000003</v>
      </c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4"/>
      <c r="EF1131" s="14"/>
      <c r="EG1131" s="14"/>
      <c r="EH1131" s="14"/>
      <c r="EI1131" s="14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  <c r="ET1131" s="14"/>
      <c r="EU1131" s="14"/>
      <c r="EV1131" s="14"/>
      <c r="EW1131" s="14"/>
      <c r="EX1131" s="14"/>
      <c r="EY1131" s="14"/>
      <c r="EZ1131" s="14"/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/>
      <c r="FL1131" s="14"/>
      <c r="FM1131" s="14"/>
      <c r="FN1131" s="14"/>
      <c r="FO1131" s="14"/>
      <c r="FP1131" s="14"/>
      <c r="FQ1131" s="14"/>
      <c r="FR1131" s="14"/>
      <c r="FS1131" s="14"/>
      <c r="FT1131" s="14"/>
      <c r="FU1131" s="14"/>
      <c r="FV1131" s="14"/>
      <c r="FW1131" s="14"/>
      <c r="FX1131" s="14"/>
      <c r="FY1131" s="14"/>
      <c r="FZ1131" s="14"/>
      <c r="GA1131" s="14"/>
      <c r="GB1131" s="14"/>
      <c r="GC1131" s="14"/>
    </row>
    <row r="1132" spans="1:185" s="30" customFormat="1" ht="15.75" customHeight="1" x14ac:dyDescent="0.2">
      <c r="A1132" s="13" t="s">
        <v>1723</v>
      </c>
      <c r="B1132" s="4" t="s">
        <v>3503</v>
      </c>
      <c r="C1132" s="3" t="s">
        <v>105</v>
      </c>
      <c r="D1132" s="15" t="s">
        <v>3522</v>
      </c>
      <c r="E1132" s="15" t="s">
        <v>1486</v>
      </c>
      <c r="F1132" s="31"/>
      <c r="G1132" s="15" t="s">
        <v>768</v>
      </c>
      <c r="H1132" s="15" t="s">
        <v>116</v>
      </c>
      <c r="I1132" s="13">
        <v>2</v>
      </c>
      <c r="J1132" s="15" t="s">
        <v>589</v>
      </c>
      <c r="K1132" s="15" t="s">
        <v>2106</v>
      </c>
      <c r="L1132" s="9">
        <v>999723626</v>
      </c>
      <c r="M1132" s="5" t="s">
        <v>112</v>
      </c>
      <c r="N1132" s="5"/>
      <c r="O1132" s="9"/>
      <c r="P1132" s="9"/>
      <c r="Q1132" s="33">
        <f t="shared" si="80"/>
        <v>67.2</v>
      </c>
      <c r="R1132" s="34">
        <f t="shared" si="81"/>
        <v>22</v>
      </c>
      <c r="S1132" s="23"/>
      <c r="T1132" s="9"/>
      <c r="U1132" s="14"/>
      <c r="V1132" s="14"/>
      <c r="W1132" s="9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>
        <v>67.2</v>
      </c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4"/>
      <c r="EF1132" s="14"/>
      <c r="EG1132" s="14"/>
      <c r="EH1132" s="14"/>
      <c r="EI1132" s="14"/>
      <c r="EJ1132" s="14"/>
      <c r="EK1132" s="14"/>
      <c r="EL1132" s="14"/>
      <c r="EM1132" s="14"/>
      <c r="EN1132" s="14"/>
      <c r="EO1132" s="14"/>
      <c r="EP1132" s="14"/>
      <c r="EQ1132" s="14"/>
      <c r="ER1132" s="14"/>
      <c r="ES1132" s="14"/>
      <c r="ET1132" s="14"/>
      <c r="EU1132" s="14"/>
      <c r="EV1132" s="14"/>
      <c r="EW1132" s="14"/>
      <c r="EX1132" s="14"/>
      <c r="EY1132" s="14"/>
      <c r="EZ1132" s="14"/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/>
      <c r="FK1132" s="14"/>
      <c r="FL1132" s="14"/>
      <c r="FM1132" s="14"/>
      <c r="FN1132" s="14"/>
      <c r="FO1132" s="14"/>
      <c r="FP1132" s="14"/>
      <c r="FQ1132" s="14"/>
      <c r="FR1132" s="14"/>
      <c r="FS1132" s="14"/>
      <c r="FT1132" s="14"/>
      <c r="FU1132" s="14"/>
      <c r="FV1132" s="14"/>
      <c r="FW1132" s="14"/>
      <c r="FX1132" s="14"/>
      <c r="FY1132" s="14"/>
      <c r="FZ1132" s="14"/>
      <c r="GA1132" s="14"/>
      <c r="GB1132" s="14"/>
      <c r="GC1132" s="14"/>
    </row>
    <row r="1133" spans="1:185" s="30" customFormat="1" ht="15.75" customHeight="1" x14ac:dyDescent="0.2">
      <c r="A1133" s="25" t="s">
        <v>1723</v>
      </c>
      <c r="B1133" s="41" t="s">
        <v>3503</v>
      </c>
      <c r="C1133" s="26" t="s">
        <v>105</v>
      </c>
      <c r="D1133" s="15" t="s">
        <v>2762</v>
      </c>
      <c r="E1133" s="15" t="s">
        <v>1869</v>
      </c>
      <c r="F1133" s="31"/>
      <c r="G1133" s="24"/>
      <c r="H1133" s="24"/>
      <c r="I1133" s="25"/>
      <c r="J1133" s="24"/>
      <c r="K1133" s="24"/>
      <c r="L1133" s="27"/>
      <c r="M1133" s="28"/>
      <c r="N1133" s="28"/>
      <c r="O1133" s="27"/>
      <c r="P1133" s="27"/>
      <c r="Q1133" s="33">
        <f t="shared" si="80"/>
        <v>63</v>
      </c>
      <c r="R1133" s="34">
        <f t="shared" si="81"/>
        <v>23</v>
      </c>
      <c r="S1133" s="23"/>
      <c r="T1133" s="27"/>
      <c r="U1133" s="29"/>
      <c r="V1133" s="29"/>
      <c r="W1133" s="27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  <c r="BT1133" s="29"/>
      <c r="BU1133" s="29"/>
      <c r="BV1133" s="29"/>
      <c r="BW1133" s="29"/>
      <c r="BX1133" s="29"/>
      <c r="BY1133" s="29"/>
      <c r="BZ1133" s="29"/>
      <c r="CA1133" s="29"/>
      <c r="CB1133" s="29"/>
      <c r="CC1133" s="29"/>
      <c r="CD1133" s="29"/>
      <c r="CE1133" s="29"/>
      <c r="CF1133" s="29"/>
      <c r="CG1133" s="29"/>
      <c r="CH1133" s="29"/>
      <c r="CI1133" s="29"/>
      <c r="CJ1133" s="29"/>
      <c r="CK1133" s="29"/>
      <c r="CL1133" s="29"/>
      <c r="CM1133" s="29"/>
      <c r="CN1133" s="29"/>
      <c r="CO1133" s="29"/>
      <c r="CP1133" s="29"/>
      <c r="CQ1133" s="29"/>
      <c r="CR1133" s="29"/>
      <c r="CS1133" s="29"/>
      <c r="CT1133" s="29"/>
      <c r="CU1133" s="29"/>
      <c r="CV1133" s="29"/>
      <c r="CW1133" s="29"/>
      <c r="CX1133" s="29"/>
      <c r="CY1133" s="29"/>
      <c r="CZ1133" s="29"/>
      <c r="DA1133" s="29"/>
      <c r="DB1133" s="29"/>
      <c r="DC1133" s="29"/>
      <c r="DD1133" s="29"/>
      <c r="DE1133" s="29"/>
      <c r="DF1133" s="29"/>
      <c r="DG1133" s="29"/>
      <c r="DH1133" s="29">
        <v>63</v>
      </c>
      <c r="DI1133" s="29"/>
      <c r="DJ1133" s="29"/>
      <c r="DK1133" s="29"/>
      <c r="DL1133" s="29"/>
      <c r="DM1133" s="29"/>
      <c r="DN1133" s="29"/>
      <c r="DO1133" s="29"/>
      <c r="DP1133" s="29"/>
      <c r="DQ1133" s="29"/>
      <c r="DR1133" s="29"/>
      <c r="DS1133" s="29"/>
      <c r="DT1133" s="29"/>
      <c r="DU1133" s="29"/>
      <c r="DV1133" s="29"/>
      <c r="DW1133" s="29"/>
      <c r="DX1133" s="29"/>
      <c r="DY1133" s="29"/>
      <c r="DZ1133" s="29"/>
      <c r="EA1133" s="29"/>
      <c r="EB1133" s="29"/>
      <c r="EC1133" s="29"/>
      <c r="ED1133" s="29"/>
      <c r="EE1133" s="29"/>
      <c r="EF1133" s="29"/>
      <c r="EG1133" s="29"/>
      <c r="EH1133" s="29"/>
      <c r="EI1133" s="29"/>
      <c r="EJ1133" s="29"/>
      <c r="EK1133" s="29"/>
      <c r="EL1133" s="29"/>
      <c r="EM1133" s="29"/>
      <c r="EN1133" s="29"/>
      <c r="EO1133" s="29"/>
      <c r="EP1133" s="29"/>
      <c r="EQ1133" s="29"/>
      <c r="ER1133" s="29"/>
      <c r="ES1133" s="29"/>
      <c r="ET1133" s="29"/>
      <c r="EU1133" s="29"/>
      <c r="EV1133" s="29"/>
      <c r="EW1133" s="29"/>
      <c r="EX1133" s="29"/>
      <c r="EY1133" s="29"/>
      <c r="EZ1133" s="29"/>
      <c r="FA1133" s="29"/>
      <c r="FB1133" s="29"/>
      <c r="FC1133" s="29"/>
      <c r="FD1133" s="29"/>
      <c r="FE1133" s="29"/>
      <c r="FF1133" s="29"/>
      <c r="FG1133" s="29"/>
      <c r="FH1133" s="29"/>
      <c r="FI1133" s="29"/>
      <c r="FJ1133" s="29"/>
      <c r="FK1133" s="29"/>
      <c r="FL1133" s="29"/>
      <c r="FM1133" s="29"/>
      <c r="FN1133" s="29"/>
      <c r="FO1133" s="29"/>
      <c r="FP1133" s="29"/>
      <c r="FQ1133" s="29"/>
      <c r="FR1133" s="29"/>
      <c r="FS1133" s="29"/>
      <c r="FT1133" s="29"/>
      <c r="FU1133" s="29"/>
      <c r="FV1133" s="29"/>
      <c r="FW1133" s="29"/>
      <c r="FX1133" s="29"/>
      <c r="FY1133" s="29"/>
      <c r="FZ1133" s="29"/>
      <c r="GA1133" s="29"/>
      <c r="GB1133" s="29"/>
      <c r="GC1133" s="29"/>
    </row>
    <row r="1134" spans="1:185" s="30" customFormat="1" ht="15.75" customHeight="1" x14ac:dyDescent="0.2">
      <c r="A1134" s="13" t="s">
        <v>1723</v>
      </c>
      <c r="B1134" s="4" t="s">
        <v>3503</v>
      </c>
      <c r="C1134" s="3" t="s">
        <v>105</v>
      </c>
      <c r="D1134" s="15" t="s">
        <v>2219</v>
      </c>
      <c r="E1134" s="15" t="s">
        <v>1052</v>
      </c>
      <c r="F1134" s="31"/>
      <c r="G1134" s="15" t="s">
        <v>3577</v>
      </c>
      <c r="H1134" s="15" t="s">
        <v>817</v>
      </c>
      <c r="I1134" s="13">
        <v>6</v>
      </c>
      <c r="J1134" s="15" t="s">
        <v>839</v>
      </c>
      <c r="K1134" s="15" t="s">
        <v>840</v>
      </c>
      <c r="L1134" s="9">
        <v>999887789</v>
      </c>
      <c r="M1134" s="5" t="s">
        <v>112</v>
      </c>
      <c r="N1134" s="5"/>
      <c r="O1134" s="9"/>
      <c r="P1134" s="9"/>
      <c r="Q1134" s="33">
        <f t="shared" si="80"/>
        <v>60.6</v>
      </c>
      <c r="R1134" s="34">
        <f t="shared" si="81"/>
        <v>24</v>
      </c>
      <c r="S1134" s="23"/>
      <c r="T1134" s="9"/>
      <c r="U1134" s="14"/>
      <c r="V1134" s="14"/>
      <c r="W1134" s="9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>
        <v>60.6</v>
      </c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4"/>
      <c r="EF1134" s="14"/>
      <c r="EG1134" s="14"/>
      <c r="EH1134" s="14"/>
      <c r="EI1134" s="14"/>
      <c r="EJ1134" s="14"/>
      <c r="EK1134" s="14"/>
      <c r="EL1134" s="14"/>
      <c r="EM1134" s="14"/>
      <c r="EN1134" s="14"/>
      <c r="EO1134" s="14"/>
      <c r="EP1134" s="14"/>
      <c r="EQ1134" s="14"/>
      <c r="ER1134" s="14"/>
      <c r="ES1134" s="14"/>
      <c r="ET1134" s="14"/>
      <c r="EU1134" s="14"/>
      <c r="EV1134" s="14"/>
      <c r="EW1134" s="14"/>
      <c r="EX1134" s="14"/>
      <c r="EY1134" s="14"/>
      <c r="EZ1134" s="14"/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/>
      <c r="FL1134" s="14"/>
      <c r="FM1134" s="14"/>
      <c r="FN1134" s="14"/>
      <c r="FO1134" s="14"/>
      <c r="FP1134" s="14"/>
      <c r="FQ1134" s="14"/>
      <c r="FR1134" s="14"/>
      <c r="FS1134" s="14"/>
      <c r="FT1134" s="14"/>
      <c r="FU1134" s="14"/>
      <c r="FV1134" s="14"/>
      <c r="FW1134" s="14"/>
      <c r="FX1134" s="14"/>
      <c r="FY1134" s="14"/>
      <c r="FZ1134" s="14"/>
      <c r="GA1134" s="14"/>
      <c r="GB1134" s="14"/>
      <c r="GC1134" s="14"/>
    </row>
    <row r="1135" spans="1:185" s="30" customFormat="1" ht="15.75" customHeight="1" x14ac:dyDescent="0.2">
      <c r="A1135" s="13" t="s">
        <v>1723</v>
      </c>
      <c r="B1135" s="4" t="s">
        <v>3503</v>
      </c>
      <c r="C1135" s="3" t="s">
        <v>105</v>
      </c>
      <c r="D1135" s="15" t="s">
        <v>3686</v>
      </c>
      <c r="E1135" s="15" t="s">
        <v>3687</v>
      </c>
      <c r="F1135" s="31"/>
      <c r="G1135" s="15"/>
      <c r="H1135" s="15"/>
      <c r="I1135" s="13"/>
      <c r="J1135" s="15"/>
      <c r="K1135" s="15"/>
      <c r="L1135" s="9"/>
      <c r="M1135" s="5"/>
      <c r="N1135" s="5"/>
      <c r="O1135" s="9"/>
      <c r="P1135" s="9"/>
      <c r="Q1135" s="33">
        <f t="shared" si="80"/>
        <v>60.6</v>
      </c>
      <c r="R1135" s="34">
        <f t="shared" si="81"/>
        <v>24</v>
      </c>
      <c r="S1135" s="23"/>
      <c r="T1135" s="9"/>
      <c r="U1135" s="14"/>
      <c r="V1135" s="14"/>
      <c r="W1135" s="9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>
        <v>60.6</v>
      </c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4"/>
      <c r="EF1135" s="14"/>
      <c r="EG1135" s="14"/>
      <c r="EH1135" s="14"/>
      <c r="EI1135" s="14"/>
      <c r="EJ1135" s="14"/>
      <c r="EK1135" s="14"/>
      <c r="EL1135" s="14"/>
      <c r="EM1135" s="14"/>
      <c r="EN1135" s="14"/>
      <c r="EO1135" s="14"/>
      <c r="EP1135" s="14"/>
      <c r="EQ1135" s="14"/>
      <c r="ER1135" s="14"/>
      <c r="ES1135" s="14"/>
      <c r="ET1135" s="14"/>
      <c r="EU1135" s="14"/>
      <c r="EV1135" s="14"/>
      <c r="EW1135" s="14"/>
      <c r="EX1135" s="14"/>
      <c r="EY1135" s="14"/>
      <c r="EZ1135" s="14"/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/>
      <c r="FL1135" s="14"/>
      <c r="FM1135" s="14"/>
      <c r="FN1135" s="14"/>
      <c r="FO1135" s="14"/>
      <c r="FP1135" s="14"/>
      <c r="FQ1135" s="14"/>
      <c r="FR1135" s="14"/>
      <c r="FS1135" s="14"/>
      <c r="FT1135" s="14"/>
      <c r="FU1135" s="14"/>
      <c r="FV1135" s="14"/>
      <c r="FW1135" s="14"/>
      <c r="FX1135" s="14"/>
      <c r="FY1135" s="14"/>
      <c r="FZ1135" s="14"/>
      <c r="GA1135" s="14"/>
      <c r="GB1135" s="14"/>
      <c r="GC1135" s="14"/>
    </row>
    <row r="1136" spans="1:185" s="30" customFormat="1" ht="15.75" customHeight="1" x14ac:dyDescent="0.2">
      <c r="A1136" s="25" t="s">
        <v>1723</v>
      </c>
      <c r="B1136" s="41" t="s">
        <v>3503</v>
      </c>
      <c r="C1136" s="26" t="s">
        <v>105</v>
      </c>
      <c r="D1136" s="24" t="s">
        <v>1829</v>
      </c>
      <c r="E1136" s="24" t="s">
        <v>332</v>
      </c>
      <c r="F1136" s="31"/>
      <c r="G1136" s="24"/>
      <c r="H1136" s="24"/>
      <c r="I1136" s="25"/>
      <c r="J1136" s="24"/>
      <c r="K1136" s="24"/>
      <c r="L1136" s="27"/>
      <c r="M1136" s="28"/>
      <c r="N1136" s="28"/>
      <c r="O1136" s="27"/>
      <c r="P1136" s="27"/>
      <c r="Q1136" s="33">
        <f t="shared" si="80"/>
        <v>60</v>
      </c>
      <c r="R1136" s="34">
        <f t="shared" si="81"/>
        <v>26</v>
      </c>
      <c r="S1136" s="23"/>
      <c r="T1136" s="27"/>
      <c r="U1136" s="29"/>
      <c r="V1136" s="29"/>
      <c r="W1136" s="27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  <c r="BM1136" s="29"/>
      <c r="BN1136" s="29"/>
      <c r="BO1136" s="29"/>
      <c r="BP1136" s="29"/>
      <c r="BQ1136" s="29"/>
      <c r="BR1136" s="29"/>
      <c r="BS1136" s="29"/>
      <c r="BT1136" s="29"/>
      <c r="BU1136" s="29"/>
      <c r="BV1136" s="29"/>
      <c r="BW1136" s="29"/>
      <c r="BX1136" s="29"/>
      <c r="BY1136" s="29">
        <v>60</v>
      </c>
      <c r="BZ1136" s="29"/>
      <c r="CA1136" s="29"/>
      <c r="CB1136" s="29"/>
      <c r="CC1136" s="29"/>
      <c r="CD1136" s="29"/>
      <c r="CE1136" s="29"/>
      <c r="CF1136" s="29"/>
      <c r="CG1136" s="29"/>
      <c r="CH1136" s="29"/>
      <c r="CI1136" s="29"/>
      <c r="CJ1136" s="29"/>
      <c r="CK1136" s="29"/>
      <c r="CL1136" s="29"/>
      <c r="CM1136" s="29"/>
      <c r="CN1136" s="29"/>
      <c r="CO1136" s="29"/>
      <c r="CP1136" s="29"/>
      <c r="CQ1136" s="29"/>
      <c r="CR1136" s="29"/>
      <c r="CS1136" s="29"/>
      <c r="CT1136" s="29"/>
      <c r="CU1136" s="29"/>
      <c r="CV1136" s="29"/>
      <c r="CW1136" s="29"/>
      <c r="CX1136" s="29"/>
      <c r="CY1136" s="29"/>
      <c r="CZ1136" s="29"/>
      <c r="DA1136" s="29"/>
      <c r="DB1136" s="29"/>
      <c r="DC1136" s="29"/>
      <c r="DD1136" s="29"/>
      <c r="DE1136" s="29"/>
      <c r="DF1136" s="29"/>
      <c r="DG1136" s="29"/>
      <c r="DH1136" s="29"/>
      <c r="DI1136" s="29"/>
      <c r="DJ1136" s="29"/>
      <c r="DK1136" s="29"/>
      <c r="DL1136" s="29"/>
      <c r="DM1136" s="29"/>
      <c r="DN1136" s="29"/>
      <c r="DO1136" s="29"/>
      <c r="DP1136" s="29"/>
      <c r="DQ1136" s="29"/>
      <c r="DR1136" s="29"/>
      <c r="DS1136" s="29"/>
      <c r="DT1136" s="29"/>
      <c r="DU1136" s="29"/>
      <c r="DV1136" s="29"/>
      <c r="DW1136" s="29"/>
      <c r="DX1136" s="29"/>
      <c r="DY1136" s="29"/>
      <c r="DZ1136" s="29"/>
      <c r="EA1136" s="29"/>
      <c r="EB1136" s="29"/>
      <c r="EC1136" s="29"/>
      <c r="ED1136" s="29"/>
      <c r="EE1136" s="29"/>
      <c r="EF1136" s="29"/>
      <c r="EG1136" s="29"/>
      <c r="EH1136" s="29"/>
      <c r="EI1136" s="29"/>
      <c r="EJ1136" s="29"/>
      <c r="EK1136" s="29"/>
      <c r="EL1136" s="29"/>
      <c r="EM1136" s="29"/>
      <c r="EN1136" s="29"/>
      <c r="EO1136" s="29"/>
      <c r="EP1136" s="29"/>
      <c r="EQ1136" s="29"/>
      <c r="ER1136" s="29"/>
      <c r="ES1136" s="29"/>
      <c r="ET1136" s="29"/>
      <c r="EU1136" s="29"/>
      <c r="EV1136" s="29"/>
      <c r="EW1136" s="29"/>
      <c r="EX1136" s="29"/>
      <c r="EY1136" s="29"/>
      <c r="EZ1136" s="29"/>
      <c r="FA1136" s="29"/>
      <c r="FB1136" s="29"/>
      <c r="FC1136" s="29"/>
      <c r="FD1136" s="29"/>
      <c r="FE1136" s="29"/>
      <c r="FF1136" s="29"/>
      <c r="FG1136" s="29"/>
      <c r="FH1136" s="29"/>
      <c r="FI1136" s="29"/>
      <c r="FJ1136" s="29"/>
      <c r="FK1136" s="29"/>
      <c r="FL1136" s="29"/>
      <c r="FM1136" s="29"/>
      <c r="FN1136" s="29"/>
      <c r="FO1136" s="29"/>
      <c r="FP1136" s="29"/>
      <c r="FQ1136" s="29"/>
      <c r="FR1136" s="29"/>
      <c r="FS1136" s="29"/>
      <c r="FT1136" s="29"/>
      <c r="FU1136" s="29"/>
      <c r="FV1136" s="29"/>
      <c r="FW1136" s="29"/>
      <c r="FX1136" s="29"/>
      <c r="FY1136" s="29"/>
      <c r="FZ1136" s="29"/>
      <c r="GA1136" s="29"/>
      <c r="GB1136" s="29"/>
      <c r="GC1136" s="29"/>
    </row>
    <row r="1137" spans="1:185" s="30" customFormat="1" ht="15.75" customHeight="1" x14ac:dyDescent="0.2">
      <c r="A1137" s="25" t="s">
        <v>1723</v>
      </c>
      <c r="B1137" s="41" t="s">
        <v>3503</v>
      </c>
      <c r="C1137" s="26" t="s">
        <v>105</v>
      </c>
      <c r="D1137" s="24" t="s">
        <v>2425</v>
      </c>
      <c r="E1137" s="24" t="s">
        <v>1911</v>
      </c>
      <c r="F1137" s="31"/>
      <c r="G1137" s="24"/>
      <c r="H1137" s="24"/>
      <c r="I1137" s="25"/>
      <c r="J1137" s="24"/>
      <c r="K1137" s="24"/>
      <c r="L1137" s="27"/>
      <c r="M1137" s="28"/>
      <c r="N1137" s="28"/>
      <c r="O1137" s="27"/>
      <c r="P1137" s="27"/>
      <c r="Q1137" s="33">
        <f t="shared" si="80"/>
        <v>60</v>
      </c>
      <c r="R1137" s="34">
        <f t="shared" si="81"/>
        <v>26</v>
      </c>
      <c r="S1137" s="23"/>
      <c r="T1137" s="27"/>
      <c r="U1137" s="29"/>
      <c r="V1137" s="29"/>
      <c r="W1137" s="27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>
        <v>60</v>
      </c>
      <c r="BF1137" s="29"/>
      <c r="BG1137" s="29"/>
      <c r="BH1137" s="29"/>
      <c r="BI1137" s="29"/>
      <c r="BJ1137" s="29"/>
      <c r="BK1137" s="29"/>
      <c r="BL1137" s="29"/>
      <c r="BM1137" s="29"/>
      <c r="BN1137" s="29"/>
      <c r="BO1137" s="29"/>
      <c r="BP1137" s="29"/>
      <c r="BQ1137" s="29"/>
      <c r="BR1137" s="29"/>
      <c r="BS1137" s="29"/>
      <c r="BT1137" s="29"/>
      <c r="BU1137" s="29"/>
      <c r="BV1137" s="29"/>
      <c r="BW1137" s="29"/>
      <c r="BX1137" s="29"/>
      <c r="BY1137" s="29"/>
      <c r="BZ1137" s="29"/>
      <c r="CA1137" s="29"/>
      <c r="CB1137" s="29"/>
      <c r="CC1137" s="29"/>
      <c r="CD1137" s="29"/>
      <c r="CE1137" s="29"/>
      <c r="CF1137" s="29"/>
      <c r="CG1137" s="29"/>
      <c r="CH1137" s="29"/>
      <c r="CI1137" s="29"/>
      <c r="CJ1137" s="29"/>
      <c r="CK1137" s="29"/>
      <c r="CL1137" s="29"/>
      <c r="CM1137" s="29"/>
      <c r="CN1137" s="29"/>
      <c r="CO1137" s="29"/>
      <c r="CP1137" s="29"/>
      <c r="CQ1137" s="29"/>
      <c r="CR1137" s="29"/>
      <c r="CS1137" s="29"/>
      <c r="CT1137" s="29"/>
      <c r="CU1137" s="29"/>
      <c r="CV1137" s="29"/>
      <c r="CW1137" s="29"/>
      <c r="CX1137" s="29"/>
      <c r="CY1137" s="29"/>
      <c r="CZ1137" s="29"/>
      <c r="DA1137" s="29"/>
      <c r="DB1137" s="29"/>
      <c r="DC1137" s="29"/>
      <c r="DD1137" s="29"/>
      <c r="DE1137" s="29"/>
      <c r="DF1137" s="29"/>
      <c r="DG1137" s="29"/>
      <c r="DH1137" s="29"/>
      <c r="DI1137" s="29"/>
      <c r="DJ1137" s="29"/>
      <c r="DK1137" s="29"/>
      <c r="DL1137" s="29"/>
      <c r="DM1137" s="29"/>
      <c r="DN1137" s="29"/>
      <c r="DO1137" s="29"/>
      <c r="DP1137" s="29"/>
      <c r="DQ1137" s="29"/>
      <c r="DR1137" s="29"/>
      <c r="DS1137" s="29"/>
      <c r="DT1137" s="29"/>
      <c r="DU1137" s="29"/>
      <c r="DV1137" s="29"/>
      <c r="DW1137" s="29"/>
      <c r="DX1137" s="29"/>
      <c r="DY1137" s="29"/>
      <c r="DZ1137" s="29"/>
      <c r="EA1137" s="29"/>
      <c r="EB1137" s="29"/>
      <c r="EC1137" s="29"/>
      <c r="ED1137" s="29"/>
      <c r="EE1137" s="29"/>
      <c r="EF1137" s="29"/>
      <c r="EG1137" s="29"/>
      <c r="EH1137" s="29"/>
      <c r="EI1137" s="29"/>
      <c r="EJ1137" s="29"/>
      <c r="EK1137" s="29"/>
      <c r="EL1137" s="29"/>
      <c r="EM1137" s="29"/>
      <c r="EN1137" s="29"/>
      <c r="EO1137" s="29"/>
      <c r="EP1137" s="29"/>
      <c r="EQ1137" s="29"/>
      <c r="ER1137" s="29"/>
      <c r="ES1137" s="29"/>
      <c r="ET1137" s="29"/>
      <c r="EU1137" s="29"/>
      <c r="EV1137" s="29"/>
      <c r="EW1137" s="29"/>
      <c r="EX1137" s="29"/>
      <c r="EY1137" s="29"/>
      <c r="EZ1137" s="29"/>
      <c r="FA1137" s="29"/>
      <c r="FB1137" s="29"/>
      <c r="FC1137" s="29"/>
      <c r="FD1137" s="29"/>
      <c r="FE1137" s="29"/>
      <c r="FF1137" s="29"/>
      <c r="FG1137" s="29"/>
      <c r="FH1137" s="29"/>
      <c r="FI1137" s="29"/>
      <c r="FJ1137" s="29"/>
      <c r="FK1137" s="29"/>
      <c r="FL1137" s="29"/>
      <c r="FM1137" s="29"/>
      <c r="FN1137" s="29"/>
      <c r="FO1137" s="29"/>
      <c r="FP1137" s="29"/>
      <c r="FQ1137" s="29"/>
      <c r="FR1137" s="29"/>
      <c r="FS1137" s="29"/>
      <c r="FT1137" s="29"/>
      <c r="FU1137" s="29"/>
      <c r="FV1137" s="29"/>
      <c r="FW1137" s="29"/>
      <c r="FX1137" s="29"/>
      <c r="FY1137" s="29"/>
      <c r="FZ1137" s="29"/>
      <c r="GA1137" s="29"/>
      <c r="GB1137" s="29"/>
      <c r="GC1137" s="29"/>
    </row>
    <row r="1138" spans="1:185" s="30" customFormat="1" ht="15.75" customHeight="1" x14ac:dyDescent="0.2">
      <c r="A1138" s="25" t="s">
        <v>1723</v>
      </c>
      <c r="B1138" s="41" t="s">
        <v>3503</v>
      </c>
      <c r="C1138" s="26" t="s">
        <v>105</v>
      </c>
      <c r="D1138" s="24" t="s">
        <v>2159</v>
      </c>
      <c r="E1138" s="24" t="s">
        <v>3555</v>
      </c>
      <c r="F1138" s="31"/>
      <c r="G1138" s="24" t="s">
        <v>2116</v>
      </c>
      <c r="H1138" s="24" t="s">
        <v>316</v>
      </c>
      <c r="I1138" s="25">
        <v>7</v>
      </c>
      <c r="J1138" s="24" t="s">
        <v>3556</v>
      </c>
      <c r="K1138" s="24" t="s">
        <v>3557</v>
      </c>
      <c r="L1138" s="27">
        <v>999886492</v>
      </c>
      <c r="M1138" s="28" t="s">
        <v>112</v>
      </c>
      <c r="N1138" s="28"/>
      <c r="O1138" s="27"/>
      <c r="P1138" s="27"/>
      <c r="Q1138" s="33">
        <f t="shared" si="80"/>
        <v>57.06</v>
      </c>
      <c r="R1138" s="34">
        <f t="shared" si="81"/>
        <v>28</v>
      </c>
      <c r="S1138" s="23"/>
      <c r="T1138" s="27"/>
      <c r="U1138" s="29"/>
      <c r="V1138" s="29"/>
      <c r="W1138" s="27"/>
      <c r="X1138" s="29"/>
      <c r="Y1138" s="29"/>
      <c r="Z1138" s="29"/>
      <c r="AA1138" s="29"/>
      <c r="AB1138" s="29">
        <v>20</v>
      </c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  <c r="BM1138" s="29"/>
      <c r="BN1138" s="29"/>
      <c r="BO1138" s="29"/>
      <c r="BP1138" s="29"/>
      <c r="BQ1138" s="29"/>
      <c r="BR1138" s="29"/>
      <c r="BS1138" s="29"/>
      <c r="BT1138" s="29"/>
      <c r="BU1138" s="29"/>
      <c r="BV1138" s="29"/>
      <c r="BW1138" s="29"/>
      <c r="BX1138" s="29"/>
      <c r="BY1138" s="29"/>
      <c r="BZ1138" s="29"/>
      <c r="CA1138" s="29"/>
      <c r="CB1138" s="29"/>
      <c r="CC1138" s="29"/>
      <c r="CD1138" s="29"/>
      <c r="CE1138" s="29"/>
      <c r="CF1138" s="29"/>
      <c r="CG1138" s="29"/>
      <c r="CH1138" s="29"/>
      <c r="CI1138" s="29"/>
      <c r="CJ1138" s="29"/>
      <c r="CK1138" s="29"/>
      <c r="CL1138" s="29"/>
      <c r="CM1138" s="29"/>
      <c r="CN1138" s="29"/>
      <c r="CO1138" s="29"/>
      <c r="CP1138" s="29"/>
      <c r="CQ1138" s="29"/>
      <c r="CR1138" s="29"/>
      <c r="CS1138" s="29"/>
      <c r="CT1138" s="29"/>
      <c r="CU1138" s="29"/>
      <c r="CV1138" s="29"/>
      <c r="CW1138" s="29"/>
      <c r="CX1138" s="29"/>
      <c r="CY1138" s="29"/>
      <c r="CZ1138" s="29"/>
      <c r="DA1138" s="29"/>
      <c r="DB1138" s="29"/>
      <c r="DC1138" s="29">
        <v>37.06</v>
      </c>
      <c r="DD1138" s="29"/>
      <c r="DE1138" s="29"/>
      <c r="DF1138" s="29"/>
      <c r="DG1138" s="29"/>
      <c r="DH1138" s="29"/>
      <c r="DI1138" s="29"/>
      <c r="DJ1138" s="29"/>
      <c r="DK1138" s="29"/>
      <c r="DL1138" s="29"/>
      <c r="DM1138" s="29"/>
      <c r="DN1138" s="29"/>
      <c r="DO1138" s="29"/>
      <c r="DP1138" s="29"/>
      <c r="DQ1138" s="29"/>
      <c r="DR1138" s="29"/>
      <c r="DS1138" s="29"/>
      <c r="DT1138" s="29"/>
      <c r="DU1138" s="29"/>
      <c r="DV1138" s="29"/>
      <c r="DW1138" s="29"/>
      <c r="DX1138" s="29"/>
      <c r="DY1138" s="29"/>
      <c r="DZ1138" s="29"/>
      <c r="EA1138" s="29"/>
      <c r="EB1138" s="29"/>
      <c r="EC1138" s="29"/>
      <c r="ED1138" s="29"/>
      <c r="EE1138" s="29"/>
      <c r="EF1138" s="29"/>
      <c r="EG1138" s="29"/>
      <c r="EH1138" s="29"/>
      <c r="EI1138" s="29"/>
      <c r="EJ1138" s="29"/>
      <c r="EK1138" s="29"/>
      <c r="EL1138" s="29"/>
      <c r="EM1138" s="29"/>
      <c r="EN1138" s="29"/>
      <c r="EO1138" s="29"/>
      <c r="EP1138" s="29"/>
      <c r="EQ1138" s="29"/>
      <c r="ER1138" s="29"/>
      <c r="ES1138" s="29"/>
      <c r="ET1138" s="29"/>
      <c r="EU1138" s="29"/>
      <c r="EV1138" s="29"/>
      <c r="EW1138" s="29"/>
      <c r="EX1138" s="29"/>
      <c r="EY1138" s="29"/>
      <c r="EZ1138" s="29"/>
      <c r="FA1138" s="29"/>
      <c r="FB1138" s="29"/>
      <c r="FC1138" s="29"/>
      <c r="FD1138" s="29"/>
      <c r="FE1138" s="29"/>
      <c r="FF1138" s="29"/>
      <c r="FG1138" s="29"/>
      <c r="FH1138" s="29"/>
      <c r="FI1138" s="29"/>
      <c r="FJ1138" s="29"/>
      <c r="FK1138" s="29"/>
      <c r="FL1138" s="29"/>
      <c r="FM1138" s="29"/>
      <c r="FN1138" s="29"/>
      <c r="FO1138" s="29"/>
      <c r="FP1138" s="29"/>
      <c r="FQ1138" s="29"/>
      <c r="FR1138" s="29"/>
      <c r="FS1138" s="29"/>
      <c r="FT1138" s="29"/>
      <c r="FU1138" s="29"/>
      <c r="FV1138" s="29"/>
      <c r="FW1138" s="29"/>
      <c r="FX1138" s="29"/>
      <c r="FY1138" s="29"/>
      <c r="FZ1138" s="29"/>
      <c r="GA1138" s="29"/>
      <c r="GB1138" s="29"/>
      <c r="GC1138" s="29"/>
    </row>
    <row r="1139" spans="1:185" s="30" customFormat="1" ht="15.75" customHeight="1" x14ac:dyDescent="0.2">
      <c r="A1139" s="25" t="s">
        <v>1723</v>
      </c>
      <c r="B1139" s="41" t="s">
        <v>3503</v>
      </c>
      <c r="C1139" s="26" t="s">
        <v>105</v>
      </c>
      <c r="D1139" s="24" t="s">
        <v>3526</v>
      </c>
      <c r="E1139" s="24" t="s">
        <v>3527</v>
      </c>
      <c r="F1139" s="31"/>
      <c r="G1139" s="24"/>
      <c r="H1139" s="24"/>
      <c r="I1139" s="25"/>
      <c r="J1139" s="24"/>
      <c r="K1139" s="24"/>
      <c r="L1139" s="27"/>
      <c r="M1139" s="28"/>
      <c r="N1139" s="28"/>
      <c r="O1139" s="27"/>
      <c r="P1139" s="27"/>
      <c r="Q1139" s="33">
        <f t="shared" si="80"/>
        <v>47.7</v>
      </c>
      <c r="R1139" s="34">
        <f t="shared" si="81"/>
        <v>29</v>
      </c>
      <c r="S1139" s="23"/>
      <c r="T1139" s="27"/>
      <c r="U1139" s="29"/>
      <c r="V1139" s="29"/>
      <c r="W1139" s="27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  <c r="BL1139" s="29"/>
      <c r="BM1139" s="29"/>
      <c r="BN1139" s="29"/>
      <c r="BO1139" s="29"/>
      <c r="BP1139" s="29"/>
      <c r="BQ1139" s="29"/>
      <c r="BR1139" s="29"/>
      <c r="BS1139" s="29"/>
      <c r="BT1139" s="29"/>
      <c r="BU1139" s="29"/>
      <c r="BV1139" s="29"/>
      <c r="BW1139" s="29"/>
      <c r="BX1139" s="29"/>
      <c r="BY1139" s="29"/>
      <c r="BZ1139" s="29">
        <v>47.7</v>
      </c>
      <c r="CA1139" s="29"/>
      <c r="CB1139" s="29"/>
      <c r="CC1139" s="29"/>
      <c r="CD1139" s="29"/>
      <c r="CE1139" s="29"/>
      <c r="CF1139" s="29"/>
      <c r="CG1139" s="29"/>
      <c r="CH1139" s="29"/>
      <c r="CI1139" s="29"/>
      <c r="CJ1139" s="29"/>
      <c r="CK1139" s="29"/>
      <c r="CL1139" s="29"/>
      <c r="CM1139" s="29"/>
      <c r="CN1139" s="29"/>
      <c r="CO1139" s="29"/>
      <c r="CP1139" s="29"/>
      <c r="CQ1139" s="29"/>
      <c r="CR1139" s="29"/>
      <c r="CS1139" s="29"/>
      <c r="CT1139" s="29"/>
      <c r="CU1139" s="29"/>
      <c r="CV1139" s="29"/>
      <c r="CW1139" s="29"/>
      <c r="CX1139" s="29"/>
      <c r="CY1139" s="29"/>
      <c r="CZ1139" s="29"/>
      <c r="DA1139" s="29"/>
      <c r="DB1139" s="29"/>
      <c r="DC1139" s="29"/>
      <c r="DD1139" s="29"/>
      <c r="DE1139" s="29"/>
      <c r="DF1139" s="29"/>
      <c r="DG1139" s="29"/>
      <c r="DH1139" s="29"/>
      <c r="DI1139" s="29"/>
      <c r="DJ1139" s="29"/>
      <c r="DK1139" s="29"/>
      <c r="DL1139" s="29"/>
      <c r="DM1139" s="29"/>
      <c r="DN1139" s="29"/>
      <c r="DO1139" s="29"/>
      <c r="DP1139" s="29"/>
      <c r="DQ1139" s="29"/>
      <c r="DR1139" s="29"/>
      <c r="DS1139" s="29"/>
      <c r="DT1139" s="29"/>
      <c r="DU1139" s="29"/>
      <c r="DV1139" s="29"/>
      <c r="DW1139" s="29"/>
      <c r="DX1139" s="29"/>
      <c r="DY1139" s="29"/>
      <c r="DZ1139" s="29"/>
      <c r="EA1139" s="29"/>
      <c r="EB1139" s="29"/>
      <c r="EC1139" s="29"/>
      <c r="ED1139" s="29"/>
      <c r="EE1139" s="29"/>
      <c r="EF1139" s="29"/>
      <c r="EG1139" s="29"/>
      <c r="EH1139" s="29"/>
      <c r="EI1139" s="29"/>
      <c r="EJ1139" s="29"/>
      <c r="EK1139" s="29"/>
      <c r="EL1139" s="29"/>
      <c r="EM1139" s="29"/>
      <c r="EN1139" s="29"/>
      <c r="EO1139" s="29"/>
      <c r="EP1139" s="29"/>
      <c r="EQ1139" s="29"/>
      <c r="ER1139" s="29"/>
      <c r="ES1139" s="29"/>
      <c r="ET1139" s="29"/>
      <c r="EU1139" s="29"/>
      <c r="EV1139" s="29"/>
      <c r="EW1139" s="29"/>
      <c r="EX1139" s="29"/>
      <c r="EY1139" s="29"/>
      <c r="EZ1139" s="29"/>
      <c r="FA1139" s="29"/>
      <c r="FB1139" s="29"/>
      <c r="FC1139" s="29"/>
      <c r="FD1139" s="29"/>
      <c r="FE1139" s="29"/>
      <c r="FF1139" s="29"/>
      <c r="FG1139" s="29"/>
      <c r="FH1139" s="29"/>
      <c r="FI1139" s="29"/>
      <c r="FJ1139" s="29"/>
      <c r="FK1139" s="29"/>
      <c r="FL1139" s="29"/>
      <c r="FM1139" s="29"/>
      <c r="FN1139" s="29"/>
      <c r="FO1139" s="29"/>
      <c r="FP1139" s="29"/>
      <c r="FQ1139" s="29"/>
      <c r="FR1139" s="29"/>
      <c r="FS1139" s="29"/>
      <c r="FT1139" s="29"/>
      <c r="FU1139" s="29"/>
      <c r="FV1139" s="29"/>
      <c r="FW1139" s="29"/>
      <c r="FX1139" s="29"/>
      <c r="FY1139" s="29"/>
      <c r="FZ1139" s="29"/>
      <c r="GA1139" s="29"/>
      <c r="GB1139" s="29"/>
      <c r="GC1139" s="29"/>
    </row>
    <row r="1140" spans="1:185" s="30" customFormat="1" ht="15.75" customHeight="1" x14ac:dyDescent="0.2">
      <c r="A1140" s="25" t="s">
        <v>1723</v>
      </c>
      <c r="B1140" s="41" t="s">
        <v>3503</v>
      </c>
      <c r="C1140" s="26" t="s">
        <v>105</v>
      </c>
      <c r="D1140" s="24" t="s">
        <v>1759</v>
      </c>
      <c r="E1140" s="24" t="s">
        <v>3528</v>
      </c>
      <c r="F1140" s="31"/>
      <c r="G1140" s="24"/>
      <c r="H1140" s="24"/>
      <c r="I1140" s="25"/>
      <c r="J1140" s="24"/>
      <c r="K1140" s="24"/>
      <c r="L1140" s="27"/>
      <c r="M1140" s="28"/>
      <c r="N1140" s="28"/>
      <c r="O1140" s="27"/>
      <c r="P1140" s="27"/>
      <c r="Q1140" s="33">
        <f t="shared" si="80"/>
        <v>47.25</v>
      </c>
      <c r="R1140" s="34">
        <f t="shared" si="81"/>
        <v>30</v>
      </c>
      <c r="S1140" s="23"/>
      <c r="T1140" s="27"/>
      <c r="U1140" s="29"/>
      <c r="V1140" s="29"/>
      <c r="W1140" s="27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  <c r="BM1140" s="29"/>
      <c r="BN1140" s="29"/>
      <c r="BO1140" s="29"/>
      <c r="BP1140" s="29"/>
      <c r="BQ1140" s="29">
        <v>47.25</v>
      </c>
      <c r="BR1140" s="29"/>
      <c r="BS1140" s="29"/>
      <c r="BT1140" s="29"/>
      <c r="BU1140" s="29"/>
      <c r="BV1140" s="29"/>
      <c r="BW1140" s="29"/>
      <c r="BX1140" s="29"/>
      <c r="BY1140" s="29"/>
      <c r="BZ1140" s="29"/>
      <c r="CA1140" s="29"/>
      <c r="CB1140" s="29"/>
      <c r="CC1140" s="29"/>
      <c r="CD1140" s="29"/>
      <c r="CE1140" s="29"/>
      <c r="CF1140" s="29"/>
      <c r="CG1140" s="29"/>
      <c r="CH1140" s="29"/>
      <c r="CI1140" s="29"/>
      <c r="CJ1140" s="29"/>
      <c r="CK1140" s="29"/>
      <c r="CL1140" s="29"/>
      <c r="CM1140" s="29"/>
      <c r="CN1140" s="29"/>
      <c r="CO1140" s="29"/>
      <c r="CP1140" s="29"/>
      <c r="CQ1140" s="29"/>
      <c r="CR1140" s="29"/>
      <c r="CS1140" s="29"/>
      <c r="CT1140" s="29"/>
      <c r="CU1140" s="29"/>
      <c r="CV1140" s="29"/>
      <c r="CW1140" s="29"/>
      <c r="CX1140" s="29"/>
      <c r="CY1140" s="29"/>
      <c r="CZ1140" s="29"/>
      <c r="DA1140" s="29"/>
      <c r="DB1140" s="29"/>
      <c r="DC1140" s="29"/>
      <c r="DD1140" s="29"/>
      <c r="DE1140" s="29"/>
      <c r="DF1140" s="29"/>
      <c r="DG1140" s="29"/>
      <c r="DH1140" s="29"/>
      <c r="DI1140" s="29"/>
      <c r="DJ1140" s="29"/>
      <c r="DK1140" s="29"/>
      <c r="DL1140" s="29"/>
      <c r="DM1140" s="29"/>
      <c r="DN1140" s="29"/>
      <c r="DO1140" s="29"/>
      <c r="DP1140" s="29"/>
      <c r="DQ1140" s="29"/>
      <c r="DR1140" s="29"/>
      <c r="DS1140" s="29"/>
      <c r="DT1140" s="29"/>
      <c r="DU1140" s="29"/>
      <c r="DV1140" s="29"/>
      <c r="DW1140" s="29"/>
      <c r="DX1140" s="29"/>
      <c r="DY1140" s="29"/>
      <c r="DZ1140" s="29"/>
      <c r="EA1140" s="29"/>
      <c r="EB1140" s="29"/>
      <c r="EC1140" s="29"/>
      <c r="ED1140" s="29"/>
      <c r="EE1140" s="29"/>
      <c r="EF1140" s="29"/>
      <c r="EG1140" s="29"/>
      <c r="EH1140" s="29"/>
      <c r="EI1140" s="29"/>
      <c r="EJ1140" s="29"/>
      <c r="EK1140" s="29"/>
      <c r="EL1140" s="29"/>
      <c r="EM1140" s="29"/>
      <c r="EN1140" s="29"/>
      <c r="EO1140" s="29"/>
      <c r="EP1140" s="29"/>
      <c r="EQ1140" s="29"/>
      <c r="ER1140" s="29"/>
      <c r="ES1140" s="29"/>
      <c r="ET1140" s="29"/>
      <c r="EU1140" s="29"/>
      <c r="EV1140" s="29"/>
      <c r="EW1140" s="29"/>
      <c r="EX1140" s="29"/>
      <c r="EY1140" s="29"/>
      <c r="EZ1140" s="29"/>
      <c r="FA1140" s="29"/>
      <c r="FB1140" s="29"/>
      <c r="FC1140" s="29"/>
      <c r="FD1140" s="29"/>
      <c r="FE1140" s="29"/>
      <c r="FF1140" s="29"/>
      <c r="FG1140" s="29"/>
      <c r="FH1140" s="29"/>
      <c r="FI1140" s="29"/>
      <c r="FJ1140" s="29"/>
      <c r="FK1140" s="29"/>
      <c r="FL1140" s="29"/>
      <c r="FM1140" s="29"/>
      <c r="FN1140" s="29"/>
      <c r="FO1140" s="29"/>
      <c r="FP1140" s="29"/>
      <c r="FQ1140" s="29"/>
      <c r="FR1140" s="29"/>
      <c r="FS1140" s="29"/>
      <c r="FT1140" s="29"/>
      <c r="FU1140" s="29"/>
      <c r="FV1140" s="29"/>
      <c r="FW1140" s="29"/>
      <c r="FX1140" s="29"/>
      <c r="FY1140" s="29"/>
      <c r="FZ1140" s="29"/>
      <c r="GA1140" s="29"/>
      <c r="GB1140" s="29"/>
      <c r="GC1140" s="29"/>
    </row>
    <row r="1141" spans="1:185" s="30" customFormat="1" ht="15.75" customHeight="1" x14ac:dyDescent="0.2">
      <c r="A1141" s="25" t="s">
        <v>1723</v>
      </c>
      <c r="B1141" s="41" t="s">
        <v>3503</v>
      </c>
      <c r="C1141" s="26" t="s">
        <v>105</v>
      </c>
      <c r="D1141" s="24" t="s">
        <v>2447</v>
      </c>
      <c r="E1141" s="24" t="s">
        <v>2531</v>
      </c>
      <c r="F1141" s="31"/>
      <c r="G1141" s="24" t="s">
        <v>3458</v>
      </c>
      <c r="H1141" s="24" t="s">
        <v>1122</v>
      </c>
      <c r="I1141" s="25">
        <v>5</v>
      </c>
      <c r="J1141" s="24" t="s">
        <v>1624</v>
      </c>
      <c r="K1141" s="24" t="s">
        <v>1625</v>
      </c>
      <c r="L1141" s="27">
        <v>999854605</v>
      </c>
      <c r="M1141" s="28" t="s">
        <v>112</v>
      </c>
      <c r="N1141" s="28"/>
      <c r="O1141" s="27"/>
      <c r="P1141" s="27"/>
      <c r="Q1141" s="33">
        <f t="shared" si="80"/>
        <v>47.25</v>
      </c>
      <c r="R1141" s="34">
        <f t="shared" si="81"/>
        <v>30</v>
      </c>
      <c r="S1141" s="23"/>
      <c r="T1141" s="27"/>
      <c r="U1141" s="29"/>
      <c r="V1141" s="29"/>
      <c r="W1141" s="27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  <c r="BL1141" s="29"/>
      <c r="BM1141" s="29"/>
      <c r="BN1141" s="29"/>
      <c r="BO1141" s="29"/>
      <c r="BP1141" s="29"/>
      <c r="BQ1141" s="29"/>
      <c r="BR1141" s="29"/>
      <c r="BS1141" s="29"/>
      <c r="BT1141" s="29"/>
      <c r="BU1141" s="29"/>
      <c r="BV1141" s="29"/>
      <c r="BW1141" s="29"/>
      <c r="BX1141" s="29"/>
      <c r="BY1141" s="29"/>
      <c r="BZ1141" s="29"/>
      <c r="CA1141" s="29">
        <v>47.25</v>
      </c>
      <c r="CB1141" s="29"/>
      <c r="CC1141" s="29"/>
      <c r="CD1141" s="29"/>
      <c r="CE1141" s="29"/>
      <c r="CF1141" s="29"/>
      <c r="CG1141" s="29"/>
      <c r="CH1141" s="29"/>
      <c r="CI1141" s="29"/>
      <c r="CJ1141" s="29"/>
      <c r="CK1141" s="29"/>
      <c r="CL1141" s="29"/>
      <c r="CM1141" s="29"/>
      <c r="CN1141" s="29"/>
      <c r="CO1141" s="29"/>
      <c r="CP1141" s="29"/>
      <c r="CQ1141" s="29"/>
      <c r="CR1141" s="29"/>
      <c r="CS1141" s="29"/>
      <c r="CT1141" s="29"/>
      <c r="CU1141" s="29"/>
      <c r="CV1141" s="29"/>
      <c r="CW1141" s="29"/>
      <c r="CX1141" s="29"/>
      <c r="CY1141" s="29"/>
      <c r="CZ1141" s="29"/>
      <c r="DA1141" s="29"/>
      <c r="DB1141" s="29"/>
      <c r="DC1141" s="29"/>
      <c r="DD1141" s="29"/>
      <c r="DE1141" s="29"/>
      <c r="DF1141" s="29"/>
      <c r="DG1141" s="29"/>
      <c r="DH1141" s="29"/>
      <c r="DI1141" s="29"/>
      <c r="DJ1141" s="29"/>
      <c r="DK1141" s="29"/>
      <c r="DL1141" s="29"/>
      <c r="DM1141" s="29"/>
      <c r="DN1141" s="29"/>
      <c r="DO1141" s="29"/>
      <c r="DP1141" s="29"/>
      <c r="DQ1141" s="29"/>
      <c r="DR1141" s="29"/>
      <c r="DS1141" s="29"/>
      <c r="DT1141" s="29"/>
      <c r="DU1141" s="29"/>
      <c r="DV1141" s="29"/>
      <c r="DW1141" s="29"/>
      <c r="DX1141" s="29"/>
      <c r="DY1141" s="29"/>
      <c r="DZ1141" s="29"/>
      <c r="EA1141" s="29"/>
      <c r="EB1141" s="29"/>
      <c r="EC1141" s="29"/>
      <c r="ED1141" s="29"/>
      <c r="EE1141" s="29"/>
      <c r="EF1141" s="29"/>
      <c r="EG1141" s="29"/>
      <c r="EH1141" s="29"/>
      <c r="EI1141" s="29"/>
      <c r="EJ1141" s="29"/>
      <c r="EK1141" s="29"/>
      <c r="EL1141" s="29"/>
      <c r="EM1141" s="29"/>
      <c r="EN1141" s="29"/>
      <c r="EO1141" s="29"/>
      <c r="EP1141" s="29"/>
      <c r="EQ1141" s="29"/>
      <c r="ER1141" s="29"/>
      <c r="ES1141" s="29"/>
      <c r="ET1141" s="29"/>
      <c r="EU1141" s="29"/>
      <c r="EV1141" s="29"/>
      <c r="EW1141" s="29"/>
      <c r="EX1141" s="29"/>
      <c r="EY1141" s="29"/>
      <c r="EZ1141" s="29"/>
      <c r="FA1141" s="29"/>
      <c r="FB1141" s="29"/>
      <c r="FC1141" s="29"/>
      <c r="FD1141" s="29"/>
      <c r="FE1141" s="29"/>
      <c r="FF1141" s="29"/>
      <c r="FG1141" s="29"/>
      <c r="FH1141" s="29"/>
      <c r="FI1141" s="29"/>
      <c r="FJ1141" s="29"/>
      <c r="FK1141" s="29"/>
      <c r="FL1141" s="29"/>
      <c r="FM1141" s="29"/>
      <c r="FN1141" s="29"/>
      <c r="FO1141" s="29"/>
      <c r="FP1141" s="29"/>
      <c r="FQ1141" s="29"/>
      <c r="FR1141" s="29"/>
      <c r="FS1141" s="29"/>
      <c r="FT1141" s="29"/>
      <c r="FU1141" s="29"/>
      <c r="FV1141" s="29"/>
      <c r="FW1141" s="29"/>
      <c r="FX1141" s="29"/>
      <c r="FY1141" s="29"/>
      <c r="FZ1141" s="29"/>
      <c r="GA1141" s="29"/>
      <c r="GB1141" s="29"/>
      <c r="GC1141" s="29"/>
    </row>
    <row r="1142" spans="1:185" s="30" customFormat="1" ht="15.75" customHeight="1" x14ac:dyDescent="0.2">
      <c r="A1142" s="13" t="s">
        <v>1723</v>
      </c>
      <c r="B1142" s="4" t="s">
        <v>3503</v>
      </c>
      <c r="C1142" s="3" t="s">
        <v>105</v>
      </c>
      <c r="D1142" s="15" t="s">
        <v>2447</v>
      </c>
      <c r="E1142" s="15" t="s">
        <v>3571</v>
      </c>
      <c r="F1142" s="31"/>
      <c r="G1142" s="15" t="s">
        <v>3572</v>
      </c>
      <c r="H1142" s="15" t="s">
        <v>200</v>
      </c>
      <c r="I1142" s="13">
        <v>8</v>
      </c>
      <c r="J1142" s="15" t="s">
        <v>2239</v>
      </c>
      <c r="K1142" s="15" t="s">
        <v>2240</v>
      </c>
      <c r="L1142" s="9">
        <v>999898460</v>
      </c>
      <c r="M1142" s="5" t="s">
        <v>112</v>
      </c>
      <c r="N1142" s="5"/>
      <c r="O1142" s="9"/>
      <c r="P1142" s="9"/>
      <c r="Q1142" s="33">
        <f t="shared" si="80"/>
        <v>45.45</v>
      </c>
      <c r="R1142" s="34">
        <f t="shared" si="81"/>
        <v>32</v>
      </c>
      <c r="S1142" s="23"/>
      <c r="T1142" s="9"/>
      <c r="U1142" s="14"/>
      <c r="V1142" s="14"/>
      <c r="W1142" s="9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>
        <v>45.45</v>
      </c>
      <c r="CZ1142" s="14"/>
      <c r="DA1142" s="14"/>
      <c r="DB1142" s="14"/>
      <c r="DC1142" s="14"/>
      <c r="DD1142" s="14"/>
      <c r="DE1142" s="14"/>
      <c r="DF1142" s="14"/>
      <c r="DG1142" s="14"/>
      <c r="DH1142" s="14"/>
      <c r="DI1142" s="14"/>
      <c r="DJ1142" s="14"/>
      <c r="DK1142" s="14"/>
      <c r="DL1142" s="14"/>
      <c r="DM1142" s="14"/>
      <c r="DN1142" s="14"/>
      <c r="DO1142" s="14"/>
      <c r="DP1142" s="14"/>
      <c r="DQ1142" s="14"/>
      <c r="DR1142" s="14"/>
      <c r="DS1142" s="14"/>
      <c r="DT1142" s="14"/>
      <c r="DU1142" s="14"/>
      <c r="DV1142" s="14"/>
      <c r="DW1142" s="14"/>
      <c r="DX1142" s="14"/>
      <c r="DY1142" s="14"/>
      <c r="DZ1142" s="14"/>
      <c r="EA1142" s="14"/>
      <c r="EB1142" s="14"/>
      <c r="EC1142" s="14"/>
      <c r="ED1142" s="14"/>
      <c r="EE1142" s="14"/>
      <c r="EF1142" s="14"/>
      <c r="EG1142" s="14"/>
      <c r="EH1142" s="14"/>
      <c r="EI1142" s="14"/>
      <c r="EJ1142" s="14"/>
      <c r="EK1142" s="14"/>
      <c r="EL1142" s="14"/>
      <c r="EM1142" s="14"/>
      <c r="EN1142" s="14"/>
      <c r="EO1142" s="14"/>
      <c r="EP1142" s="14"/>
      <c r="EQ1142" s="14"/>
      <c r="ER1142" s="14"/>
      <c r="ES1142" s="14"/>
      <c r="ET1142" s="14"/>
      <c r="EU1142" s="14"/>
      <c r="EV1142" s="14"/>
      <c r="EW1142" s="14"/>
      <c r="EX1142" s="14"/>
      <c r="EY1142" s="14"/>
      <c r="EZ1142" s="14"/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/>
      <c r="FK1142" s="14"/>
      <c r="FL1142" s="14"/>
      <c r="FM1142" s="14"/>
      <c r="FN1142" s="14"/>
      <c r="FO1142" s="14"/>
      <c r="FP1142" s="14"/>
      <c r="FQ1142" s="14"/>
      <c r="FR1142" s="14"/>
      <c r="FS1142" s="14"/>
      <c r="FT1142" s="14"/>
      <c r="FU1142" s="14"/>
      <c r="FV1142" s="14"/>
      <c r="FW1142" s="14"/>
      <c r="FX1142" s="14"/>
      <c r="FY1142" s="14"/>
      <c r="FZ1142" s="14"/>
      <c r="GA1142" s="14"/>
      <c r="GB1142" s="14"/>
      <c r="GC1142" s="14"/>
    </row>
    <row r="1143" spans="1:185" s="30" customFormat="1" ht="15.75" customHeight="1" x14ac:dyDescent="0.2">
      <c r="A1143" s="13" t="s">
        <v>1723</v>
      </c>
      <c r="B1143" s="4" t="s">
        <v>3503</v>
      </c>
      <c r="C1143" s="3" t="s">
        <v>105</v>
      </c>
      <c r="D1143" s="24" t="s">
        <v>2867</v>
      </c>
      <c r="E1143" s="24" t="s">
        <v>3812</v>
      </c>
      <c r="F1143" s="31"/>
      <c r="G1143" s="15"/>
      <c r="H1143" s="15"/>
      <c r="I1143" s="13"/>
      <c r="J1143" s="15"/>
      <c r="K1143" s="15"/>
      <c r="L1143" s="9"/>
      <c r="M1143" s="5"/>
      <c r="N1143" s="5"/>
      <c r="O1143" s="9"/>
      <c r="P1143" s="9"/>
      <c r="Q1143" s="33">
        <f t="shared" ref="Q1143:Q1174" si="82">SUM(T1143:EE1143)</f>
        <v>45.45</v>
      </c>
      <c r="R1143" s="34">
        <f t="shared" ref="R1143:R1174" si="83">RANK(Q1143,$Q$1111:$Q$1196)</f>
        <v>32</v>
      </c>
      <c r="S1143" s="23"/>
      <c r="T1143" s="9"/>
      <c r="U1143" s="14"/>
      <c r="V1143" s="14"/>
      <c r="W1143" s="9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>
        <v>45.45</v>
      </c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4"/>
      <c r="EF1143" s="14"/>
      <c r="EG1143" s="14"/>
      <c r="EH1143" s="14"/>
      <c r="EI1143" s="14"/>
      <c r="EJ1143" s="14"/>
      <c r="EK1143" s="14"/>
      <c r="EL1143" s="14"/>
      <c r="EM1143" s="14"/>
      <c r="EN1143" s="14"/>
      <c r="EO1143" s="14"/>
      <c r="EP1143" s="14"/>
      <c r="EQ1143" s="14"/>
      <c r="ER1143" s="14"/>
      <c r="ES1143" s="14"/>
      <c r="ET1143" s="14"/>
      <c r="EU1143" s="14"/>
      <c r="EV1143" s="14"/>
      <c r="EW1143" s="14"/>
      <c r="EX1143" s="14"/>
      <c r="EY1143" s="14"/>
      <c r="EZ1143" s="14"/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/>
      <c r="FK1143" s="14"/>
      <c r="FL1143" s="14"/>
      <c r="FM1143" s="14"/>
      <c r="FN1143" s="14"/>
      <c r="FO1143" s="14"/>
      <c r="FP1143" s="14"/>
      <c r="FQ1143" s="14"/>
      <c r="FR1143" s="14"/>
      <c r="FS1143" s="14"/>
      <c r="FT1143" s="14"/>
      <c r="FU1143" s="14"/>
      <c r="FV1143" s="14"/>
      <c r="FW1143" s="14"/>
      <c r="FX1143" s="14"/>
      <c r="FY1143" s="14"/>
      <c r="FZ1143" s="14"/>
      <c r="GA1143" s="14"/>
      <c r="GB1143" s="14"/>
      <c r="GC1143" s="14"/>
    </row>
    <row r="1144" spans="1:185" s="30" customFormat="1" ht="15.75" customHeight="1" x14ac:dyDescent="0.2">
      <c r="A1144" s="25" t="s">
        <v>1723</v>
      </c>
      <c r="B1144" s="41" t="s">
        <v>3503</v>
      </c>
      <c r="C1144" s="26" t="s">
        <v>105</v>
      </c>
      <c r="D1144" s="24" t="s">
        <v>2025</v>
      </c>
      <c r="E1144" s="24" t="s">
        <v>731</v>
      </c>
      <c r="F1144" s="31">
        <v>37451</v>
      </c>
      <c r="G1144" s="24" t="s">
        <v>3395</v>
      </c>
      <c r="H1144" s="24" t="s">
        <v>116</v>
      </c>
      <c r="I1144" s="25">
        <v>2</v>
      </c>
      <c r="J1144" s="24" t="s">
        <v>1319</v>
      </c>
      <c r="K1144" s="24" t="s">
        <v>1320</v>
      </c>
      <c r="L1144" s="27">
        <v>999804437</v>
      </c>
      <c r="M1144" s="28" t="s">
        <v>112</v>
      </c>
      <c r="N1144" s="28"/>
      <c r="O1144" s="27"/>
      <c r="P1144" s="27"/>
      <c r="Q1144" s="33">
        <f t="shared" si="82"/>
        <v>45.45</v>
      </c>
      <c r="R1144" s="34">
        <f t="shared" si="83"/>
        <v>32</v>
      </c>
      <c r="S1144" s="23"/>
      <c r="T1144" s="27"/>
      <c r="U1144" s="29"/>
      <c r="V1144" s="29"/>
      <c r="W1144" s="27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29"/>
      <c r="BL1144" s="29"/>
      <c r="BM1144" s="29"/>
      <c r="BN1144" s="29"/>
      <c r="BO1144" s="29"/>
      <c r="BP1144" s="29"/>
      <c r="BQ1144" s="29"/>
      <c r="BR1144" s="29"/>
      <c r="BS1144" s="29"/>
      <c r="BT1144" s="29"/>
      <c r="BU1144" s="29"/>
      <c r="BV1144" s="29"/>
      <c r="BW1144" s="29"/>
      <c r="BX1144" s="29"/>
      <c r="BY1144" s="29"/>
      <c r="BZ1144" s="29"/>
      <c r="CA1144" s="29"/>
      <c r="CB1144" s="29"/>
      <c r="CC1144" s="29"/>
      <c r="CD1144" s="29"/>
      <c r="CE1144" s="29"/>
      <c r="CF1144" s="29"/>
      <c r="CG1144" s="29"/>
      <c r="CH1144" s="29"/>
      <c r="CI1144" s="29"/>
      <c r="CJ1144" s="29"/>
      <c r="CK1144" s="29"/>
      <c r="CL1144" s="29"/>
      <c r="CM1144" s="29"/>
      <c r="CN1144" s="29"/>
      <c r="CO1144" s="29">
        <v>45.45</v>
      </c>
      <c r="CP1144" s="29"/>
      <c r="CQ1144" s="29"/>
      <c r="CR1144" s="29"/>
      <c r="CS1144" s="29"/>
      <c r="CT1144" s="29"/>
      <c r="CU1144" s="29"/>
      <c r="CV1144" s="29"/>
      <c r="CW1144" s="29"/>
      <c r="CX1144" s="29"/>
      <c r="CY1144" s="29"/>
      <c r="CZ1144" s="29"/>
      <c r="DA1144" s="29"/>
      <c r="DB1144" s="29"/>
      <c r="DC1144" s="29"/>
      <c r="DD1144" s="29"/>
      <c r="DE1144" s="29"/>
      <c r="DF1144" s="29"/>
      <c r="DG1144" s="29"/>
      <c r="DH1144" s="29"/>
      <c r="DI1144" s="29"/>
      <c r="DJ1144" s="29"/>
      <c r="DK1144" s="29"/>
      <c r="DL1144" s="29"/>
      <c r="DM1144" s="29"/>
      <c r="DN1144" s="29"/>
      <c r="DO1144" s="29"/>
      <c r="DP1144" s="29"/>
      <c r="DQ1144" s="29"/>
      <c r="DR1144" s="29"/>
      <c r="DS1144" s="29"/>
      <c r="DT1144" s="29"/>
      <c r="DU1144" s="29"/>
      <c r="DV1144" s="29"/>
      <c r="DW1144" s="29"/>
      <c r="DX1144" s="29"/>
      <c r="DY1144" s="29"/>
      <c r="DZ1144" s="29"/>
      <c r="EA1144" s="29"/>
      <c r="EB1144" s="29"/>
      <c r="EC1144" s="29"/>
      <c r="ED1144" s="29"/>
      <c r="EE1144" s="29"/>
      <c r="EF1144" s="29"/>
      <c r="EG1144" s="29"/>
      <c r="EH1144" s="29"/>
      <c r="EI1144" s="29"/>
      <c r="EJ1144" s="29"/>
      <c r="EK1144" s="29"/>
      <c r="EL1144" s="29"/>
      <c r="EM1144" s="29"/>
      <c r="EN1144" s="29"/>
      <c r="EO1144" s="29"/>
      <c r="EP1144" s="29"/>
      <c r="EQ1144" s="29"/>
      <c r="ER1144" s="29"/>
      <c r="ES1144" s="29"/>
      <c r="ET1144" s="29"/>
      <c r="EU1144" s="29"/>
      <c r="EV1144" s="29"/>
      <c r="EW1144" s="29"/>
      <c r="EX1144" s="29"/>
      <c r="EY1144" s="29"/>
      <c r="EZ1144" s="29"/>
      <c r="FA1144" s="29"/>
      <c r="FB1144" s="29"/>
      <c r="FC1144" s="29"/>
      <c r="FD1144" s="29"/>
      <c r="FE1144" s="29"/>
      <c r="FF1144" s="29"/>
      <c r="FG1144" s="29"/>
      <c r="FH1144" s="29"/>
      <c r="FI1144" s="29"/>
      <c r="FJ1144" s="29"/>
      <c r="FK1144" s="29"/>
      <c r="FL1144" s="29"/>
      <c r="FM1144" s="29"/>
      <c r="FN1144" s="29"/>
      <c r="FO1144" s="29"/>
      <c r="FP1144" s="29"/>
      <c r="FQ1144" s="29"/>
      <c r="FR1144" s="29"/>
      <c r="FS1144" s="29"/>
      <c r="FT1144" s="29"/>
      <c r="FU1144" s="29"/>
      <c r="FV1144" s="29"/>
      <c r="FW1144" s="29"/>
      <c r="FX1144" s="29"/>
      <c r="FY1144" s="29"/>
      <c r="FZ1144" s="29"/>
      <c r="GA1144" s="29"/>
      <c r="GB1144" s="29"/>
      <c r="GC1144" s="29"/>
    </row>
    <row r="1145" spans="1:185" s="30" customFormat="1" ht="15.75" customHeight="1" x14ac:dyDescent="0.2">
      <c r="A1145" s="25" t="s">
        <v>1723</v>
      </c>
      <c r="B1145" s="41" t="s">
        <v>3503</v>
      </c>
      <c r="C1145" s="26" t="s">
        <v>105</v>
      </c>
      <c r="D1145" s="24" t="s">
        <v>1836</v>
      </c>
      <c r="E1145" s="24" t="s">
        <v>3529</v>
      </c>
      <c r="F1145" s="31"/>
      <c r="G1145" s="24" t="s">
        <v>2940</v>
      </c>
      <c r="H1145" s="24" t="s">
        <v>169</v>
      </c>
      <c r="I1145" s="25">
        <v>2</v>
      </c>
      <c r="J1145" s="24" t="s">
        <v>598</v>
      </c>
      <c r="K1145" s="24" t="s">
        <v>599</v>
      </c>
      <c r="L1145" s="27">
        <v>999904993</v>
      </c>
      <c r="M1145" s="28" t="s">
        <v>112</v>
      </c>
      <c r="N1145" s="28"/>
      <c r="O1145" s="27"/>
      <c r="P1145" s="27"/>
      <c r="Q1145" s="33">
        <f t="shared" si="82"/>
        <v>42</v>
      </c>
      <c r="R1145" s="34">
        <f t="shared" si="83"/>
        <v>35</v>
      </c>
      <c r="S1145" s="23"/>
      <c r="T1145" s="27"/>
      <c r="U1145" s="29"/>
      <c r="V1145" s="29"/>
      <c r="W1145" s="27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>
        <v>42</v>
      </c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  <c r="BL1145" s="29"/>
      <c r="BM1145" s="29"/>
      <c r="BN1145" s="29"/>
      <c r="BO1145" s="29"/>
      <c r="BP1145" s="29"/>
      <c r="BQ1145" s="29"/>
      <c r="BR1145" s="29"/>
      <c r="BS1145" s="29"/>
      <c r="BT1145" s="29"/>
      <c r="BU1145" s="29"/>
      <c r="BV1145" s="29"/>
      <c r="BW1145" s="29"/>
      <c r="BX1145" s="29"/>
      <c r="BY1145" s="29"/>
      <c r="BZ1145" s="29"/>
      <c r="CA1145" s="29"/>
      <c r="CB1145" s="29"/>
      <c r="CC1145" s="29"/>
      <c r="CD1145" s="29"/>
      <c r="CE1145" s="29"/>
      <c r="CF1145" s="29"/>
      <c r="CG1145" s="29"/>
      <c r="CH1145" s="29"/>
      <c r="CI1145" s="29"/>
      <c r="CJ1145" s="29"/>
      <c r="CK1145" s="29"/>
      <c r="CL1145" s="29"/>
      <c r="CM1145" s="29"/>
      <c r="CN1145" s="29"/>
      <c r="CO1145" s="29"/>
      <c r="CP1145" s="29"/>
      <c r="CQ1145" s="29"/>
      <c r="CR1145" s="29"/>
      <c r="CS1145" s="29"/>
      <c r="CT1145" s="29"/>
      <c r="CU1145" s="29"/>
      <c r="CV1145" s="29"/>
      <c r="CW1145" s="29"/>
      <c r="CX1145" s="29"/>
      <c r="CY1145" s="29"/>
      <c r="CZ1145" s="29"/>
      <c r="DA1145" s="29"/>
      <c r="DB1145" s="29"/>
      <c r="DC1145" s="29"/>
      <c r="DD1145" s="29"/>
      <c r="DE1145" s="29"/>
      <c r="DF1145" s="29"/>
      <c r="DG1145" s="29"/>
      <c r="DH1145" s="29"/>
      <c r="DI1145" s="29"/>
      <c r="DJ1145" s="29"/>
      <c r="DK1145" s="29"/>
      <c r="DL1145" s="29"/>
      <c r="DM1145" s="29"/>
      <c r="DN1145" s="29"/>
      <c r="DO1145" s="29"/>
      <c r="DP1145" s="29"/>
      <c r="DQ1145" s="29"/>
      <c r="DR1145" s="29"/>
      <c r="DS1145" s="29"/>
      <c r="DT1145" s="29"/>
      <c r="DU1145" s="29"/>
      <c r="DV1145" s="29"/>
      <c r="DW1145" s="29"/>
      <c r="DX1145" s="29"/>
      <c r="DY1145" s="29"/>
      <c r="DZ1145" s="29"/>
      <c r="EA1145" s="29"/>
      <c r="EB1145" s="29"/>
      <c r="EC1145" s="29"/>
      <c r="ED1145" s="29"/>
      <c r="EE1145" s="29"/>
      <c r="EF1145" s="29"/>
      <c r="EG1145" s="29"/>
      <c r="EH1145" s="29"/>
      <c r="EI1145" s="29"/>
      <c r="EJ1145" s="29"/>
      <c r="EK1145" s="29"/>
      <c r="EL1145" s="29"/>
      <c r="EM1145" s="29"/>
      <c r="EN1145" s="29"/>
      <c r="EO1145" s="29"/>
      <c r="EP1145" s="29"/>
      <c r="EQ1145" s="29"/>
      <c r="ER1145" s="29"/>
      <c r="ES1145" s="29"/>
      <c r="ET1145" s="29"/>
      <c r="EU1145" s="29"/>
      <c r="EV1145" s="29"/>
      <c r="EW1145" s="29"/>
      <c r="EX1145" s="29"/>
      <c r="EY1145" s="29"/>
      <c r="EZ1145" s="29"/>
      <c r="FA1145" s="29"/>
      <c r="FB1145" s="29"/>
      <c r="FC1145" s="29"/>
      <c r="FD1145" s="29"/>
      <c r="FE1145" s="29"/>
      <c r="FF1145" s="29"/>
      <c r="FG1145" s="29"/>
      <c r="FH1145" s="29"/>
      <c r="FI1145" s="29"/>
      <c r="FJ1145" s="29"/>
      <c r="FK1145" s="29"/>
      <c r="FL1145" s="29"/>
      <c r="FM1145" s="29"/>
      <c r="FN1145" s="29"/>
      <c r="FO1145" s="29"/>
      <c r="FP1145" s="29"/>
      <c r="FQ1145" s="29"/>
      <c r="FR1145" s="29"/>
      <c r="FS1145" s="29"/>
      <c r="FT1145" s="29"/>
      <c r="FU1145" s="29"/>
      <c r="FV1145" s="29"/>
      <c r="FW1145" s="29"/>
      <c r="FX1145" s="29"/>
      <c r="FY1145" s="29"/>
      <c r="FZ1145" s="29"/>
      <c r="GA1145" s="29"/>
      <c r="GB1145" s="29"/>
      <c r="GC1145" s="29"/>
    </row>
    <row r="1146" spans="1:185" s="30" customFormat="1" ht="15.75" customHeight="1" x14ac:dyDescent="0.2">
      <c r="A1146" s="25" t="s">
        <v>1723</v>
      </c>
      <c r="B1146" s="41" t="s">
        <v>3503</v>
      </c>
      <c r="C1146" s="26" t="s">
        <v>105</v>
      </c>
      <c r="D1146" s="24" t="s">
        <v>1774</v>
      </c>
      <c r="E1146" s="24" t="s">
        <v>3393</v>
      </c>
      <c r="F1146" s="31">
        <v>37156</v>
      </c>
      <c r="G1146" s="24" t="s">
        <v>1526</v>
      </c>
      <c r="H1146" s="24" t="s">
        <v>351</v>
      </c>
      <c r="I1146" s="25">
        <v>2</v>
      </c>
      <c r="J1146" s="24" t="s">
        <v>2690</v>
      </c>
      <c r="K1146" s="24"/>
      <c r="L1146" s="27">
        <v>999905050</v>
      </c>
      <c r="M1146" s="28" t="s">
        <v>112</v>
      </c>
      <c r="N1146" s="28"/>
      <c r="O1146" s="27"/>
      <c r="P1146" s="27"/>
      <c r="Q1146" s="33">
        <f t="shared" si="82"/>
        <v>40.4</v>
      </c>
      <c r="R1146" s="34">
        <f t="shared" si="83"/>
        <v>36</v>
      </c>
      <c r="S1146" s="23"/>
      <c r="T1146" s="27"/>
      <c r="U1146" s="29"/>
      <c r="V1146" s="29"/>
      <c r="W1146" s="27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>
        <v>40.4</v>
      </c>
      <c r="BH1146" s="29"/>
      <c r="BI1146" s="29"/>
      <c r="BJ1146" s="29"/>
      <c r="BK1146" s="29"/>
      <c r="BL1146" s="29"/>
      <c r="BM1146" s="29"/>
      <c r="BN1146" s="29"/>
      <c r="BO1146" s="29"/>
      <c r="BP1146" s="29"/>
      <c r="BQ1146" s="29"/>
      <c r="BR1146" s="29"/>
      <c r="BS1146" s="29"/>
      <c r="BT1146" s="29"/>
      <c r="BU1146" s="29"/>
      <c r="BV1146" s="29"/>
      <c r="BW1146" s="29"/>
      <c r="BX1146" s="29"/>
      <c r="BY1146" s="29"/>
      <c r="BZ1146" s="29"/>
      <c r="CA1146" s="29"/>
      <c r="CB1146" s="29"/>
      <c r="CC1146" s="29"/>
      <c r="CD1146" s="29"/>
      <c r="CE1146" s="29"/>
      <c r="CF1146" s="29"/>
      <c r="CG1146" s="29"/>
      <c r="CH1146" s="29"/>
      <c r="CI1146" s="29"/>
      <c r="CJ1146" s="29"/>
      <c r="CK1146" s="29"/>
      <c r="CL1146" s="29"/>
      <c r="CM1146" s="29"/>
      <c r="CN1146" s="29"/>
      <c r="CO1146" s="29"/>
      <c r="CP1146" s="29"/>
      <c r="CQ1146" s="29"/>
      <c r="CR1146" s="29"/>
      <c r="CS1146" s="29"/>
      <c r="CT1146" s="29"/>
      <c r="CU1146" s="29"/>
      <c r="CV1146" s="29"/>
      <c r="CW1146" s="29"/>
      <c r="CX1146" s="29"/>
      <c r="CY1146" s="29"/>
      <c r="CZ1146" s="29"/>
      <c r="DA1146" s="29"/>
      <c r="DB1146" s="29"/>
      <c r="DC1146" s="29"/>
      <c r="DD1146" s="29"/>
      <c r="DE1146" s="29"/>
      <c r="DF1146" s="29"/>
      <c r="DG1146" s="29"/>
      <c r="DH1146" s="29"/>
      <c r="DI1146" s="29"/>
      <c r="DJ1146" s="29"/>
      <c r="DK1146" s="29"/>
      <c r="DL1146" s="29"/>
      <c r="DM1146" s="29"/>
      <c r="DN1146" s="29"/>
      <c r="DO1146" s="29"/>
      <c r="DP1146" s="29"/>
      <c r="DQ1146" s="29"/>
      <c r="DR1146" s="29"/>
      <c r="DS1146" s="29"/>
      <c r="DT1146" s="29"/>
      <c r="DU1146" s="29"/>
      <c r="DV1146" s="29"/>
      <c r="DW1146" s="29"/>
      <c r="DX1146" s="29"/>
      <c r="DY1146" s="29"/>
      <c r="DZ1146" s="29"/>
      <c r="EA1146" s="29"/>
      <c r="EB1146" s="29"/>
      <c r="EC1146" s="29"/>
      <c r="ED1146" s="29"/>
      <c r="EE1146" s="29"/>
      <c r="EF1146" s="29"/>
      <c r="EG1146" s="29"/>
      <c r="EH1146" s="29"/>
      <c r="EI1146" s="29"/>
      <c r="EJ1146" s="29"/>
      <c r="EK1146" s="29"/>
      <c r="EL1146" s="29"/>
      <c r="EM1146" s="29"/>
      <c r="EN1146" s="29"/>
      <c r="EO1146" s="29"/>
      <c r="EP1146" s="29"/>
      <c r="EQ1146" s="29"/>
      <c r="ER1146" s="29"/>
      <c r="ES1146" s="29"/>
      <c r="ET1146" s="29"/>
      <c r="EU1146" s="29"/>
      <c r="EV1146" s="29"/>
      <c r="EW1146" s="29"/>
      <c r="EX1146" s="29"/>
      <c r="EY1146" s="29"/>
      <c r="EZ1146" s="29"/>
      <c r="FA1146" s="29"/>
      <c r="FB1146" s="29"/>
      <c r="FC1146" s="29"/>
      <c r="FD1146" s="29"/>
      <c r="FE1146" s="29"/>
      <c r="FF1146" s="29"/>
      <c r="FG1146" s="29"/>
      <c r="FH1146" s="29"/>
      <c r="FI1146" s="29"/>
      <c r="FJ1146" s="29"/>
      <c r="FK1146" s="29"/>
      <c r="FL1146" s="29"/>
      <c r="FM1146" s="29"/>
      <c r="FN1146" s="29"/>
      <c r="FO1146" s="29"/>
      <c r="FP1146" s="29"/>
      <c r="FQ1146" s="29"/>
      <c r="FR1146" s="29"/>
      <c r="FS1146" s="29"/>
      <c r="FT1146" s="29"/>
      <c r="FU1146" s="29"/>
      <c r="FV1146" s="29"/>
      <c r="FW1146" s="29"/>
      <c r="FX1146" s="29"/>
      <c r="FY1146" s="29"/>
      <c r="FZ1146" s="29"/>
      <c r="GA1146" s="29"/>
      <c r="GB1146" s="29"/>
      <c r="GC1146" s="29"/>
    </row>
    <row r="1147" spans="1:185" s="30" customFormat="1" ht="15.75" customHeight="1" x14ac:dyDescent="0.2">
      <c r="A1147" s="13" t="s">
        <v>1723</v>
      </c>
      <c r="B1147" s="4" t="s">
        <v>3503</v>
      </c>
      <c r="C1147" s="3" t="s">
        <v>105</v>
      </c>
      <c r="D1147" s="15" t="s">
        <v>2285</v>
      </c>
      <c r="E1147" s="15" t="s">
        <v>3576</v>
      </c>
      <c r="F1147" s="31"/>
      <c r="G1147" s="15"/>
      <c r="H1147" s="15"/>
      <c r="I1147" s="13"/>
      <c r="J1147" s="15"/>
      <c r="K1147" s="15"/>
      <c r="L1147" s="9"/>
      <c r="M1147" s="5"/>
      <c r="N1147" s="5"/>
      <c r="O1147" s="9"/>
      <c r="P1147" s="9"/>
      <c r="Q1147" s="33">
        <f t="shared" si="82"/>
        <v>40.4</v>
      </c>
      <c r="R1147" s="34">
        <f t="shared" si="83"/>
        <v>36</v>
      </c>
      <c r="S1147" s="23"/>
      <c r="T1147" s="9"/>
      <c r="U1147" s="14"/>
      <c r="V1147" s="14"/>
      <c r="W1147" s="9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>
        <v>40.4</v>
      </c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4"/>
      <c r="EF1147" s="14"/>
      <c r="EG1147" s="14"/>
      <c r="EH1147" s="14"/>
      <c r="EI1147" s="14"/>
      <c r="EJ1147" s="14"/>
      <c r="EK1147" s="14"/>
      <c r="EL1147" s="14"/>
      <c r="EM1147" s="14"/>
      <c r="EN1147" s="14"/>
      <c r="EO1147" s="14"/>
      <c r="EP1147" s="14"/>
      <c r="EQ1147" s="14"/>
      <c r="ER1147" s="14"/>
      <c r="ES1147" s="14"/>
      <c r="ET1147" s="14"/>
      <c r="EU1147" s="14"/>
      <c r="EV1147" s="14"/>
      <c r="EW1147" s="14"/>
      <c r="EX1147" s="14"/>
      <c r="EY1147" s="14"/>
      <c r="EZ1147" s="14"/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/>
      <c r="FK1147" s="14"/>
      <c r="FL1147" s="14"/>
      <c r="FM1147" s="14"/>
      <c r="FN1147" s="14"/>
      <c r="FO1147" s="14"/>
      <c r="FP1147" s="14"/>
      <c r="FQ1147" s="14"/>
      <c r="FR1147" s="14"/>
      <c r="FS1147" s="14"/>
      <c r="FT1147" s="14"/>
      <c r="FU1147" s="14"/>
      <c r="FV1147" s="14"/>
      <c r="FW1147" s="14"/>
      <c r="FX1147" s="14"/>
      <c r="FY1147" s="14"/>
      <c r="FZ1147" s="14"/>
      <c r="GA1147" s="14"/>
      <c r="GB1147" s="14"/>
      <c r="GC1147" s="14"/>
    </row>
    <row r="1148" spans="1:185" s="30" customFormat="1" ht="15.75" customHeight="1" x14ac:dyDescent="0.2">
      <c r="A1148" s="25" t="s">
        <v>1723</v>
      </c>
      <c r="B1148" s="41" t="s">
        <v>3503</v>
      </c>
      <c r="C1148" s="26" t="s">
        <v>105</v>
      </c>
      <c r="D1148" s="59" t="s">
        <v>2839</v>
      </c>
      <c r="E1148" s="59" t="s">
        <v>3530</v>
      </c>
      <c r="F1148" s="31"/>
      <c r="G1148" s="24"/>
      <c r="H1148" s="24"/>
      <c r="I1148" s="25"/>
      <c r="J1148" s="24"/>
      <c r="K1148" s="24"/>
      <c r="L1148" s="27"/>
      <c r="M1148" s="28"/>
      <c r="N1148" s="28"/>
      <c r="O1148" s="27"/>
      <c r="P1148" s="27"/>
      <c r="Q1148" s="33">
        <f t="shared" si="82"/>
        <v>40</v>
      </c>
      <c r="R1148" s="34">
        <f t="shared" si="83"/>
        <v>38</v>
      </c>
      <c r="S1148" s="23"/>
      <c r="T1148" s="27"/>
      <c r="U1148" s="29"/>
      <c r="V1148" s="29"/>
      <c r="W1148" s="27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>
        <v>40</v>
      </c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  <c r="BM1148" s="29"/>
      <c r="BN1148" s="29"/>
      <c r="BO1148" s="29"/>
      <c r="BP1148" s="29"/>
      <c r="BQ1148" s="29"/>
      <c r="BR1148" s="29"/>
      <c r="BS1148" s="29"/>
      <c r="BT1148" s="29"/>
      <c r="BU1148" s="29"/>
      <c r="BV1148" s="29"/>
      <c r="BW1148" s="29"/>
      <c r="BX1148" s="29"/>
      <c r="BY1148" s="29"/>
      <c r="BZ1148" s="29"/>
      <c r="CA1148" s="29"/>
      <c r="CB1148" s="29"/>
      <c r="CC1148" s="29"/>
      <c r="CD1148" s="29"/>
      <c r="CE1148" s="29"/>
      <c r="CF1148" s="29"/>
      <c r="CG1148" s="29"/>
      <c r="CH1148" s="29"/>
      <c r="CI1148" s="29"/>
      <c r="CJ1148" s="29"/>
      <c r="CK1148" s="29"/>
      <c r="CL1148" s="29"/>
      <c r="CM1148" s="29"/>
      <c r="CN1148" s="29"/>
      <c r="CO1148" s="29"/>
      <c r="CP1148" s="29"/>
      <c r="CQ1148" s="29"/>
      <c r="CR1148" s="29"/>
      <c r="CS1148" s="29"/>
      <c r="CT1148" s="29"/>
      <c r="CU1148" s="29"/>
      <c r="CV1148" s="29"/>
      <c r="CW1148" s="29"/>
      <c r="CX1148" s="29"/>
      <c r="CY1148" s="29"/>
      <c r="CZ1148" s="29"/>
      <c r="DA1148" s="29"/>
      <c r="DB1148" s="29"/>
      <c r="DC1148" s="29"/>
      <c r="DD1148" s="29"/>
      <c r="DE1148" s="29"/>
      <c r="DF1148" s="29"/>
      <c r="DG1148" s="29"/>
      <c r="DH1148" s="29"/>
      <c r="DI1148" s="29"/>
      <c r="DJ1148" s="29"/>
      <c r="DK1148" s="29"/>
      <c r="DL1148" s="29"/>
      <c r="DM1148" s="29"/>
      <c r="DN1148" s="29"/>
      <c r="DO1148" s="29"/>
      <c r="DP1148" s="29"/>
      <c r="DQ1148" s="29"/>
      <c r="DR1148" s="29"/>
      <c r="DS1148" s="29"/>
      <c r="DT1148" s="29"/>
      <c r="DU1148" s="29"/>
      <c r="DV1148" s="29"/>
      <c r="DW1148" s="29"/>
      <c r="DX1148" s="29"/>
      <c r="DY1148" s="29"/>
      <c r="DZ1148" s="29"/>
      <c r="EA1148" s="29"/>
      <c r="EB1148" s="29"/>
      <c r="EC1148" s="29"/>
      <c r="ED1148" s="29"/>
      <c r="EE1148" s="29"/>
      <c r="EF1148" s="29"/>
      <c r="EG1148" s="29"/>
      <c r="EH1148" s="29"/>
      <c r="EI1148" s="29"/>
      <c r="EJ1148" s="29"/>
      <c r="EK1148" s="29"/>
      <c r="EL1148" s="29"/>
      <c r="EM1148" s="29"/>
      <c r="EN1148" s="29"/>
      <c r="EO1148" s="29"/>
      <c r="EP1148" s="29"/>
      <c r="EQ1148" s="29"/>
      <c r="ER1148" s="29"/>
      <c r="ES1148" s="29"/>
      <c r="ET1148" s="29"/>
      <c r="EU1148" s="29"/>
      <c r="EV1148" s="29"/>
      <c r="EW1148" s="29"/>
      <c r="EX1148" s="29"/>
      <c r="EY1148" s="29"/>
      <c r="EZ1148" s="29"/>
      <c r="FA1148" s="29"/>
      <c r="FB1148" s="29"/>
      <c r="FC1148" s="29"/>
      <c r="FD1148" s="29"/>
      <c r="FE1148" s="29"/>
      <c r="FF1148" s="29"/>
      <c r="FG1148" s="29"/>
      <c r="FH1148" s="29"/>
      <c r="FI1148" s="29"/>
      <c r="FJ1148" s="29"/>
      <c r="FK1148" s="29"/>
      <c r="FL1148" s="29"/>
      <c r="FM1148" s="29"/>
      <c r="FN1148" s="29"/>
      <c r="FO1148" s="29"/>
      <c r="FP1148" s="29"/>
      <c r="FQ1148" s="29"/>
      <c r="FR1148" s="29"/>
      <c r="FS1148" s="29"/>
      <c r="FT1148" s="29"/>
      <c r="FU1148" s="29"/>
      <c r="FV1148" s="29"/>
      <c r="FW1148" s="29"/>
      <c r="FX1148" s="29"/>
      <c r="FY1148" s="29"/>
      <c r="FZ1148" s="29"/>
      <c r="GA1148" s="29"/>
      <c r="GB1148" s="29"/>
      <c r="GC1148" s="29"/>
    </row>
    <row r="1149" spans="1:185" s="30" customFormat="1" ht="15.75" customHeight="1" x14ac:dyDescent="0.2">
      <c r="A1149" s="25" t="s">
        <v>1723</v>
      </c>
      <c r="B1149" s="41" t="s">
        <v>3503</v>
      </c>
      <c r="C1149" s="26" t="s">
        <v>105</v>
      </c>
      <c r="D1149" s="24" t="s">
        <v>3531</v>
      </c>
      <c r="E1149" s="24" t="s">
        <v>3532</v>
      </c>
      <c r="F1149" s="31"/>
      <c r="G1149" s="24"/>
      <c r="H1149" s="24"/>
      <c r="I1149" s="25"/>
      <c r="J1149" s="24"/>
      <c r="K1149" s="24"/>
      <c r="L1149" s="27"/>
      <c r="M1149" s="28"/>
      <c r="N1149" s="28"/>
      <c r="O1149" s="27"/>
      <c r="P1149" s="27"/>
      <c r="Q1149" s="33">
        <f t="shared" si="82"/>
        <v>40</v>
      </c>
      <c r="R1149" s="34">
        <f t="shared" si="83"/>
        <v>38</v>
      </c>
      <c r="S1149" s="23"/>
      <c r="T1149" s="27"/>
      <c r="U1149" s="29"/>
      <c r="V1149" s="29"/>
      <c r="W1149" s="27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  <c r="BF1149" s="29">
        <v>40</v>
      </c>
      <c r="BG1149" s="29"/>
      <c r="BH1149" s="29"/>
      <c r="BI1149" s="29"/>
      <c r="BJ1149" s="29"/>
      <c r="BK1149" s="29"/>
      <c r="BL1149" s="29"/>
      <c r="BM1149" s="29"/>
      <c r="BN1149" s="29"/>
      <c r="BO1149" s="29"/>
      <c r="BP1149" s="29"/>
      <c r="BQ1149" s="29"/>
      <c r="BR1149" s="29"/>
      <c r="BS1149" s="29"/>
      <c r="BT1149" s="29"/>
      <c r="BU1149" s="29"/>
      <c r="BV1149" s="29"/>
      <c r="BW1149" s="29"/>
      <c r="BX1149" s="29"/>
      <c r="BY1149" s="29"/>
      <c r="BZ1149" s="29"/>
      <c r="CA1149" s="29"/>
      <c r="CB1149" s="29"/>
      <c r="CC1149" s="29"/>
      <c r="CD1149" s="29"/>
      <c r="CE1149" s="29"/>
      <c r="CF1149" s="29"/>
      <c r="CG1149" s="29"/>
      <c r="CH1149" s="29"/>
      <c r="CI1149" s="29"/>
      <c r="CJ1149" s="29"/>
      <c r="CK1149" s="29"/>
      <c r="CL1149" s="29"/>
      <c r="CM1149" s="29"/>
      <c r="CN1149" s="29"/>
      <c r="CO1149" s="29"/>
      <c r="CP1149" s="29"/>
      <c r="CQ1149" s="29"/>
      <c r="CR1149" s="29"/>
      <c r="CS1149" s="29"/>
      <c r="CT1149" s="29"/>
      <c r="CU1149" s="29"/>
      <c r="CV1149" s="29"/>
      <c r="CW1149" s="29"/>
      <c r="CX1149" s="29"/>
      <c r="CY1149" s="29"/>
      <c r="CZ1149" s="29"/>
      <c r="DA1149" s="29"/>
      <c r="DB1149" s="29"/>
      <c r="DC1149" s="29"/>
      <c r="DD1149" s="29"/>
      <c r="DE1149" s="29"/>
      <c r="DF1149" s="29"/>
      <c r="DG1149" s="29"/>
      <c r="DH1149" s="29"/>
      <c r="DI1149" s="29"/>
      <c r="DJ1149" s="29"/>
      <c r="DK1149" s="29"/>
      <c r="DL1149" s="29"/>
      <c r="DM1149" s="29"/>
      <c r="DN1149" s="29"/>
      <c r="DO1149" s="29"/>
      <c r="DP1149" s="29"/>
      <c r="DQ1149" s="29"/>
      <c r="DR1149" s="29"/>
      <c r="DS1149" s="29"/>
      <c r="DT1149" s="29"/>
      <c r="DU1149" s="29"/>
      <c r="DV1149" s="29"/>
      <c r="DW1149" s="29"/>
      <c r="DX1149" s="29"/>
      <c r="DY1149" s="29"/>
      <c r="DZ1149" s="29"/>
      <c r="EA1149" s="29"/>
      <c r="EB1149" s="29"/>
      <c r="EC1149" s="29"/>
      <c r="ED1149" s="29"/>
      <c r="EE1149" s="29"/>
      <c r="EF1149" s="29"/>
      <c r="EG1149" s="29"/>
      <c r="EH1149" s="29"/>
      <c r="EI1149" s="29"/>
      <c r="EJ1149" s="29"/>
      <c r="EK1149" s="29"/>
      <c r="EL1149" s="29"/>
      <c r="EM1149" s="29"/>
      <c r="EN1149" s="29"/>
      <c r="EO1149" s="29"/>
      <c r="EP1149" s="29"/>
      <c r="EQ1149" s="29"/>
      <c r="ER1149" s="29"/>
      <c r="ES1149" s="29"/>
      <c r="ET1149" s="29"/>
      <c r="EU1149" s="29"/>
      <c r="EV1149" s="29"/>
      <c r="EW1149" s="29"/>
      <c r="EX1149" s="29"/>
      <c r="EY1149" s="29"/>
      <c r="EZ1149" s="29"/>
      <c r="FA1149" s="29"/>
      <c r="FB1149" s="29"/>
      <c r="FC1149" s="29"/>
      <c r="FD1149" s="29"/>
      <c r="FE1149" s="29"/>
      <c r="FF1149" s="29"/>
      <c r="FG1149" s="29"/>
      <c r="FH1149" s="29"/>
      <c r="FI1149" s="29"/>
      <c r="FJ1149" s="29"/>
      <c r="FK1149" s="29"/>
      <c r="FL1149" s="29"/>
      <c r="FM1149" s="29"/>
      <c r="FN1149" s="29"/>
      <c r="FO1149" s="29"/>
      <c r="FP1149" s="29"/>
      <c r="FQ1149" s="29"/>
      <c r="FR1149" s="29"/>
      <c r="FS1149" s="29"/>
      <c r="FT1149" s="29"/>
      <c r="FU1149" s="29"/>
      <c r="FV1149" s="29"/>
      <c r="FW1149" s="29"/>
      <c r="FX1149" s="29"/>
      <c r="FY1149" s="29"/>
      <c r="FZ1149" s="29"/>
      <c r="GA1149" s="29"/>
      <c r="GB1149" s="29"/>
      <c r="GC1149" s="29"/>
    </row>
    <row r="1150" spans="1:185" s="30" customFormat="1" ht="15.75" customHeight="1" x14ac:dyDescent="0.2">
      <c r="A1150" s="49" t="s">
        <v>1723</v>
      </c>
      <c r="B1150" s="41" t="s">
        <v>3503</v>
      </c>
      <c r="C1150" s="50" t="s">
        <v>105</v>
      </c>
      <c r="D1150" s="24" t="s">
        <v>1821</v>
      </c>
      <c r="E1150" s="24" t="s">
        <v>3377</v>
      </c>
      <c r="F1150" s="31"/>
      <c r="G1150" s="24"/>
      <c r="H1150" s="24"/>
      <c r="I1150" s="25"/>
      <c r="J1150" s="24"/>
      <c r="K1150" s="24"/>
      <c r="L1150" s="27"/>
      <c r="M1150" s="28"/>
      <c r="N1150" s="28"/>
      <c r="O1150" s="27"/>
      <c r="P1150" s="27"/>
      <c r="Q1150" s="33">
        <f t="shared" si="82"/>
        <v>40</v>
      </c>
      <c r="R1150" s="34">
        <f t="shared" si="83"/>
        <v>38</v>
      </c>
      <c r="S1150" s="23"/>
      <c r="T1150" s="27"/>
      <c r="U1150" s="29"/>
      <c r="V1150" s="29"/>
      <c r="W1150" s="27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  <c r="BM1150" s="29"/>
      <c r="BN1150" s="29"/>
      <c r="BO1150" s="29"/>
      <c r="BP1150" s="29"/>
      <c r="BQ1150" s="29"/>
      <c r="BR1150" s="29"/>
      <c r="BS1150" s="29"/>
      <c r="BT1150" s="29"/>
      <c r="BU1150" s="29"/>
      <c r="BV1150" s="29"/>
      <c r="BW1150" s="29"/>
      <c r="BX1150" s="29"/>
      <c r="BY1150" s="29"/>
      <c r="BZ1150" s="29"/>
      <c r="CA1150" s="29"/>
      <c r="CB1150" s="29"/>
      <c r="CC1150" s="29"/>
      <c r="CD1150" s="29"/>
      <c r="CE1150" s="29"/>
      <c r="CF1150" s="29"/>
      <c r="CG1150" s="29"/>
      <c r="CH1150" s="29"/>
      <c r="CI1150" s="29">
        <v>40</v>
      </c>
      <c r="CJ1150" s="29"/>
      <c r="CK1150" s="29"/>
      <c r="CL1150" s="29"/>
      <c r="CM1150" s="29"/>
      <c r="CN1150" s="29"/>
      <c r="CO1150" s="29"/>
      <c r="CP1150" s="29"/>
      <c r="CQ1150" s="29"/>
      <c r="CR1150" s="29"/>
      <c r="CS1150" s="29"/>
      <c r="CT1150" s="29"/>
      <c r="CU1150" s="29"/>
      <c r="CV1150" s="29"/>
      <c r="CW1150" s="29"/>
      <c r="CX1150" s="29"/>
      <c r="CY1150" s="29"/>
      <c r="CZ1150" s="29"/>
      <c r="DA1150" s="29"/>
      <c r="DB1150" s="29"/>
      <c r="DC1150" s="29"/>
      <c r="DD1150" s="29"/>
      <c r="DE1150" s="29"/>
      <c r="DF1150" s="29"/>
      <c r="DG1150" s="29"/>
      <c r="DH1150" s="29"/>
      <c r="DI1150" s="29"/>
      <c r="DJ1150" s="29"/>
      <c r="DK1150" s="29"/>
      <c r="DL1150" s="29"/>
      <c r="DM1150" s="29"/>
      <c r="DN1150" s="29"/>
      <c r="DO1150" s="29"/>
      <c r="DP1150" s="29"/>
      <c r="DQ1150" s="29"/>
      <c r="DR1150" s="29"/>
      <c r="DS1150" s="29"/>
      <c r="DT1150" s="29"/>
      <c r="DU1150" s="29"/>
      <c r="DV1150" s="29"/>
      <c r="DW1150" s="29"/>
      <c r="DX1150" s="29"/>
      <c r="DY1150" s="29"/>
      <c r="DZ1150" s="29"/>
      <c r="EA1150" s="29"/>
      <c r="EB1150" s="29"/>
      <c r="EC1150" s="29"/>
      <c r="ED1150" s="29"/>
      <c r="EE1150" s="29"/>
      <c r="EF1150" s="29"/>
      <c r="EG1150" s="29"/>
      <c r="EH1150" s="29"/>
      <c r="EI1150" s="29"/>
      <c r="EJ1150" s="29"/>
      <c r="EK1150" s="29"/>
      <c r="EL1150" s="29"/>
      <c r="EM1150" s="29"/>
      <c r="EN1150" s="29"/>
      <c r="EO1150" s="29"/>
      <c r="EP1150" s="29"/>
      <c r="EQ1150" s="29"/>
      <c r="ER1150" s="29"/>
      <c r="ES1150" s="29"/>
      <c r="ET1150" s="29"/>
      <c r="EU1150" s="29"/>
      <c r="EV1150" s="29"/>
      <c r="EW1150" s="29"/>
      <c r="EX1150" s="29"/>
      <c r="EY1150" s="29"/>
      <c r="EZ1150" s="29"/>
      <c r="FA1150" s="29"/>
      <c r="FB1150" s="29"/>
      <c r="FC1150" s="29"/>
      <c r="FD1150" s="29"/>
      <c r="FE1150" s="29"/>
      <c r="FF1150" s="29"/>
      <c r="FG1150" s="29"/>
      <c r="FH1150" s="29"/>
      <c r="FI1150" s="29"/>
      <c r="FJ1150" s="29"/>
      <c r="FK1150" s="29"/>
      <c r="FL1150" s="29"/>
      <c r="FM1150" s="29"/>
      <c r="FN1150" s="29"/>
      <c r="FO1150" s="29"/>
      <c r="FP1150" s="29"/>
      <c r="FQ1150" s="29"/>
      <c r="FR1150" s="29"/>
      <c r="FS1150" s="29"/>
      <c r="FT1150" s="29"/>
      <c r="FU1150" s="29"/>
      <c r="FV1150" s="29"/>
      <c r="FW1150" s="29"/>
      <c r="FX1150" s="29"/>
      <c r="FY1150" s="29"/>
      <c r="FZ1150" s="29"/>
      <c r="GA1150" s="29"/>
      <c r="GB1150" s="29"/>
      <c r="GC1150" s="29"/>
    </row>
    <row r="1151" spans="1:185" s="30" customFormat="1" ht="15.75" customHeight="1" x14ac:dyDescent="0.2">
      <c r="A1151" s="25" t="s">
        <v>1723</v>
      </c>
      <c r="B1151" s="41" t="s">
        <v>3503</v>
      </c>
      <c r="C1151" s="26" t="s">
        <v>105</v>
      </c>
      <c r="D1151" s="24" t="s">
        <v>3533</v>
      </c>
      <c r="E1151" s="24" t="s">
        <v>875</v>
      </c>
      <c r="F1151" s="31"/>
      <c r="G1151" s="24"/>
      <c r="H1151" s="24"/>
      <c r="I1151" s="25"/>
      <c r="J1151" s="24"/>
      <c r="K1151" s="24"/>
      <c r="L1151" s="27"/>
      <c r="M1151" s="28"/>
      <c r="N1151" s="28"/>
      <c r="O1151" s="27"/>
      <c r="P1151" s="27"/>
      <c r="Q1151" s="33">
        <f t="shared" si="82"/>
        <v>40</v>
      </c>
      <c r="R1151" s="34">
        <f t="shared" si="83"/>
        <v>38</v>
      </c>
      <c r="S1151" s="23"/>
      <c r="T1151" s="27"/>
      <c r="U1151" s="29"/>
      <c r="V1151" s="29"/>
      <c r="W1151" s="27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>
        <v>40</v>
      </c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  <c r="BL1151" s="29"/>
      <c r="BM1151" s="29"/>
      <c r="BN1151" s="29"/>
      <c r="BO1151" s="29"/>
      <c r="BP1151" s="29"/>
      <c r="BQ1151" s="29"/>
      <c r="BR1151" s="29"/>
      <c r="BS1151" s="29"/>
      <c r="BT1151" s="29"/>
      <c r="BU1151" s="29"/>
      <c r="BV1151" s="29"/>
      <c r="BW1151" s="29"/>
      <c r="BX1151" s="29"/>
      <c r="BY1151" s="29"/>
      <c r="BZ1151" s="29"/>
      <c r="CA1151" s="29"/>
      <c r="CB1151" s="29"/>
      <c r="CC1151" s="29"/>
      <c r="CD1151" s="29"/>
      <c r="CE1151" s="29"/>
      <c r="CF1151" s="29"/>
      <c r="CG1151" s="29"/>
      <c r="CH1151" s="29"/>
      <c r="CI1151" s="29"/>
      <c r="CJ1151" s="29"/>
      <c r="CK1151" s="29"/>
      <c r="CL1151" s="29"/>
      <c r="CM1151" s="29"/>
      <c r="CN1151" s="29"/>
      <c r="CO1151" s="29"/>
      <c r="CP1151" s="29"/>
      <c r="CQ1151" s="29"/>
      <c r="CR1151" s="29"/>
      <c r="CS1151" s="29"/>
      <c r="CT1151" s="29"/>
      <c r="CU1151" s="29"/>
      <c r="CV1151" s="29"/>
      <c r="CW1151" s="29"/>
      <c r="CX1151" s="29"/>
      <c r="CY1151" s="29"/>
      <c r="CZ1151" s="29"/>
      <c r="DA1151" s="29"/>
      <c r="DB1151" s="29"/>
      <c r="DC1151" s="29"/>
      <c r="DD1151" s="29"/>
      <c r="DE1151" s="29"/>
      <c r="DF1151" s="29"/>
      <c r="DG1151" s="29"/>
      <c r="DH1151" s="29"/>
      <c r="DI1151" s="29"/>
      <c r="DJ1151" s="29"/>
      <c r="DK1151" s="29"/>
      <c r="DL1151" s="29"/>
      <c r="DM1151" s="29"/>
      <c r="DN1151" s="29"/>
      <c r="DO1151" s="29"/>
      <c r="DP1151" s="29"/>
      <c r="DQ1151" s="29"/>
      <c r="DR1151" s="29"/>
      <c r="DS1151" s="29"/>
      <c r="DT1151" s="29"/>
      <c r="DU1151" s="29"/>
      <c r="DV1151" s="29"/>
      <c r="DW1151" s="29"/>
      <c r="DX1151" s="29"/>
      <c r="DY1151" s="29"/>
      <c r="DZ1151" s="29"/>
      <c r="EA1151" s="29"/>
      <c r="EB1151" s="29"/>
      <c r="EC1151" s="29"/>
      <c r="ED1151" s="29"/>
      <c r="EE1151" s="29"/>
      <c r="EF1151" s="29"/>
      <c r="EG1151" s="29"/>
      <c r="EH1151" s="29"/>
      <c r="EI1151" s="29"/>
      <c r="EJ1151" s="29"/>
      <c r="EK1151" s="29"/>
      <c r="EL1151" s="29"/>
      <c r="EM1151" s="29"/>
      <c r="EN1151" s="29"/>
      <c r="EO1151" s="29"/>
      <c r="EP1151" s="29"/>
      <c r="EQ1151" s="29"/>
      <c r="ER1151" s="29"/>
      <c r="ES1151" s="29"/>
      <c r="ET1151" s="29"/>
      <c r="EU1151" s="29"/>
      <c r="EV1151" s="29"/>
      <c r="EW1151" s="29"/>
      <c r="EX1151" s="29"/>
      <c r="EY1151" s="29"/>
      <c r="EZ1151" s="29"/>
      <c r="FA1151" s="29"/>
      <c r="FB1151" s="29"/>
      <c r="FC1151" s="29"/>
      <c r="FD1151" s="29"/>
      <c r="FE1151" s="29"/>
      <c r="FF1151" s="29"/>
      <c r="FG1151" s="29"/>
      <c r="FH1151" s="29"/>
      <c r="FI1151" s="29"/>
      <c r="FJ1151" s="29"/>
      <c r="FK1151" s="29"/>
      <c r="FL1151" s="29"/>
      <c r="FM1151" s="29"/>
      <c r="FN1151" s="29"/>
      <c r="FO1151" s="29"/>
      <c r="FP1151" s="29"/>
      <c r="FQ1151" s="29"/>
      <c r="FR1151" s="29"/>
      <c r="FS1151" s="29"/>
      <c r="FT1151" s="29"/>
      <c r="FU1151" s="29"/>
      <c r="FV1151" s="29"/>
      <c r="FW1151" s="29"/>
      <c r="FX1151" s="29"/>
      <c r="FY1151" s="29"/>
      <c r="FZ1151" s="29"/>
      <c r="GA1151" s="29"/>
      <c r="GB1151" s="29"/>
      <c r="GC1151" s="29"/>
    </row>
    <row r="1152" spans="1:185" ht="15.75" customHeight="1" x14ac:dyDescent="0.2">
      <c r="A1152" s="13" t="s">
        <v>1723</v>
      </c>
      <c r="B1152" s="4" t="s">
        <v>3503</v>
      </c>
      <c r="C1152" s="3" t="s">
        <v>105</v>
      </c>
      <c r="D1152" s="15" t="s">
        <v>1906</v>
      </c>
      <c r="E1152" s="15" t="s">
        <v>3534</v>
      </c>
      <c r="G1152" s="15" t="s">
        <v>2534</v>
      </c>
      <c r="H1152" s="15" t="s">
        <v>116</v>
      </c>
      <c r="I1152" s="13">
        <v>2</v>
      </c>
      <c r="J1152" s="15" t="s">
        <v>1639</v>
      </c>
      <c r="K1152" s="15" t="s">
        <v>1640</v>
      </c>
      <c r="L1152" s="9">
        <v>999725416</v>
      </c>
      <c r="M1152" s="5" t="s">
        <v>112</v>
      </c>
      <c r="Q1152" s="33">
        <f t="shared" si="82"/>
        <v>38.08</v>
      </c>
      <c r="R1152" s="34">
        <f t="shared" si="83"/>
        <v>42</v>
      </c>
      <c r="CU1152" s="14">
        <v>38.08</v>
      </c>
    </row>
    <row r="1153" spans="1:185" ht="15.75" customHeight="1" x14ac:dyDescent="0.2">
      <c r="A1153" s="25" t="s">
        <v>1723</v>
      </c>
      <c r="B1153" s="41" t="s">
        <v>3503</v>
      </c>
      <c r="C1153" s="26" t="s">
        <v>105</v>
      </c>
      <c r="D1153" s="24" t="s">
        <v>3526</v>
      </c>
      <c r="E1153" s="24" t="s">
        <v>3535</v>
      </c>
      <c r="G1153" s="24" t="s">
        <v>3536</v>
      </c>
      <c r="H1153" s="24" t="s">
        <v>109</v>
      </c>
      <c r="I1153" s="25" t="s">
        <v>3537</v>
      </c>
      <c r="J1153" s="24" t="s">
        <v>3538</v>
      </c>
      <c r="K1153" s="24" t="s">
        <v>3539</v>
      </c>
      <c r="L1153" s="27" t="s">
        <v>3540</v>
      </c>
      <c r="M1153" s="28" t="s">
        <v>112</v>
      </c>
      <c r="N1153" s="28"/>
      <c r="O1153" s="27"/>
      <c r="P1153" s="27"/>
      <c r="Q1153" s="33">
        <f t="shared" si="82"/>
        <v>36.04</v>
      </c>
      <c r="R1153" s="34">
        <f t="shared" si="83"/>
        <v>43</v>
      </c>
      <c r="T1153" s="27"/>
      <c r="U1153" s="29"/>
      <c r="V1153" s="29"/>
      <c r="W1153" s="27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 t="s">
        <v>3541</v>
      </c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  <c r="BL1153" s="29"/>
      <c r="BM1153" s="29"/>
      <c r="BN1153" s="29"/>
      <c r="BO1153" s="29"/>
      <c r="BP1153" s="29"/>
      <c r="BQ1153" s="29"/>
      <c r="BR1153" s="29"/>
      <c r="BS1153" s="29"/>
      <c r="BT1153" s="29"/>
      <c r="BU1153" s="29"/>
      <c r="BV1153" s="29"/>
      <c r="BW1153" s="29"/>
      <c r="BX1153" s="29"/>
      <c r="BY1153" s="29"/>
      <c r="BZ1153" s="29"/>
      <c r="CA1153" s="29"/>
      <c r="CB1153" s="29"/>
      <c r="CC1153" s="29"/>
      <c r="CD1153" s="29"/>
      <c r="CE1153" s="29"/>
      <c r="CF1153" s="29"/>
      <c r="CG1153" s="29"/>
      <c r="CH1153" s="29"/>
      <c r="CI1153" s="29"/>
      <c r="CJ1153" s="29"/>
      <c r="CK1153" s="29">
        <v>36.04</v>
      </c>
      <c r="CL1153" s="29"/>
      <c r="CM1153" s="29"/>
      <c r="CN1153" s="29"/>
      <c r="CO1153" s="29"/>
      <c r="CP1153" s="29"/>
      <c r="CQ1153" s="29"/>
      <c r="CR1153" s="29"/>
      <c r="CS1153" s="29"/>
      <c r="CT1153" s="29"/>
      <c r="CU1153" s="29"/>
      <c r="CV1153" s="29"/>
      <c r="CW1153" s="29"/>
      <c r="CX1153" s="29"/>
      <c r="CY1153" s="29"/>
      <c r="CZ1153" s="29"/>
      <c r="DA1153" s="29"/>
      <c r="DB1153" s="29"/>
      <c r="DC1153" s="29"/>
      <c r="DD1153" s="29"/>
      <c r="DE1153" s="29"/>
      <c r="DF1153" s="29"/>
      <c r="DG1153" s="29"/>
      <c r="DH1153" s="29"/>
      <c r="DI1153" s="29"/>
      <c r="DJ1153" s="29"/>
      <c r="DK1153" s="29"/>
      <c r="DL1153" s="29"/>
      <c r="DM1153" s="29"/>
      <c r="DN1153" s="29"/>
      <c r="DO1153" s="29"/>
      <c r="DP1153" s="29"/>
      <c r="DQ1153" s="29"/>
      <c r="DR1153" s="29"/>
      <c r="DS1153" s="29"/>
      <c r="DT1153" s="29"/>
      <c r="DU1153" s="29"/>
      <c r="DV1153" s="29"/>
      <c r="DW1153" s="29"/>
      <c r="DX1153" s="29"/>
      <c r="DY1153" s="29"/>
      <c r="DZ1153" s="29"/>
      <c r="EA1153" s="29"/>
      <c r="EB1153" s="29"/>
      <c r="EC1153" s="29"/>
      <c r="ED1153" s="29"/>
      <c r="EE1153" s="29"/>
      <c r="EF1153" s="29"/>
      <c r="EG1153" s="29"/>
      <c r="EH1153" s="29"/>
      <c r="EI1153" s="29"/>
      <c r="EJ1153" s="29"/>
      <c r="EK1153" s="29"/>
      <c r="EL1153" s="29"/>
      <c r="EM1153" s="29"/>
      <c r="EN1153" s="29"/>
      <c r="EO1153" s="29"/>
      <c r="EP1153" s="29"/>
      <c r="EQ1153" s="29"/>
      <c r="ER1153" s="29"/>
      <c r="ES1153" s="29"/>
      <c r="ET1153" s="29"/>
      <c r="EU1153" s="29"/>
      <c r="EV1153" s="29"/>
      <c r="EW1153" s="29"/>
      <c r="EX1153" s="29"/>
      <c r="EY1153" s="29"/>
      <c r="EZ1153" s="29"/>
      <c r="FA1153" s="29"/>
      <c r="FB1153" s="29"/>
      <c r="FC1153" s="29"/>
      <c r="FD1153" s="29"/>
      <c r="FE1153" s="29"/>
      <c r="FF1153" s="29"/>
      <c r="FG1153" s="29"/>
      <c r="FH1153" s="29"/>
      <c r="FI1153" s="29"/>
      <c r="FJ1153" s="29"/>
      <c r="FK1153" s="29"/>
      <c r="FL1153" s="29"/>
      <c r="FM1153" s="29"/>
      <c r="FN1153" s="29"/>
      <c r="FO1153" s="29"/>
      <c r="FP1153" s="29"/>
      <c r="FQ1153" s="29"/>
      <c r="FR1153" s="29"/>
      <c r="FS1153" s="29"/>
      <c r="FT1153" s="29"/>
      <c r="FU1153" s="29"/>
      <c r="FV1153" s="29"/>
      <c r="FW1153" s="29"/>
      <c r="FX1153" s="29"/>
      <c r="FY1153" s="29"/>
      <c r="FZ1153" s="29"/>
      <c r="GA1153" s="29"/>
      <c r="GB1153" s="29"/>
      <c r="GC1153" s="29"/>
    </row>
    <row r="1154" spans="1:185" ht="15.75" customHeight="1" x14ac:dyDescent="0.2">
      <c r="A1154" s="25" t="s">
        <v>1723</v>
      </c>
      <c r="B1154" s="41" t="s">
        <v>3503</v>
      </c>
      <c r="C1154" s="26" t="s">
        <v>105</v>
      </c>
      <c r="D1154" s="24" t="s">
        <v>1764</v>
      </c>
      <c r="E1154" s="24" t="s">
        <v>3542</v>
      </c>
      <c r="G1154" s="24"/>
      <c r="H1154" s="24"/>
      <c r="I1154" s="25"/>
      <c r="J1154" s="24"/>
      <c r="K1154" s="24"/>
      <c r="L1154" s="27"/>
      <c r="M1154" s="28"/>
      <c r="N1154" s="28"/>
      <c r="O1154" s="27"/>
      <c r="P1154" s="27"/>
      <c r="Q1154" s="33">
        <f t="shared" si="82"/>
        <v>36.04</v>
      </c>
      <c r="R1154" s="34">
        <f t="shared" si="83"/>
        <v>43</v>
      </c>
      <c r="T1154" s="27"/>
      <c r="U1154" s="29"/>
      <c r="V1154" s="29"/>
      <c r="W1154" s="27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  <c r="BL1154" s="29"/>
      <c r="BM1154" s="29"/>
      <c r="BN1154" s="29"/>
      <c r="BO1154" s="29"/>
      <c r="BP1154" s="29"/>
      <c r="BQ1154" s="29"/>
      <c r="BR1154" s="29"/>
      <c r="BS1154" s="29"/>
      <c r="BT1154" s="29"/>
      <c r="BU1154" s="29"/>
      <c r="BV1154" s="29"/>
      <c r="BW1154" s="29"/>
      <c r="BX1154" s="29"/>
      <c r="BY1154" s="29"/>
      <c r="BZ1154" s="29"/>
      <c r="CA1154" s="29"/>
      <c r="CB1154" s="29"/>
      <c r="CC1154" s="29"/>
      <c r="CD1154" s="29"/>
      <c r="CE1154" s="29"/>
      <c r="CF1154" s="29"/>
      <c r="CG1154" s="29"/>
      <c r="CH1154" s="29"/>
      <c r="CI1154" s="29"/>
      <c r="CJ1154" s="29"/>
      <c r="CK1154" s="29"/>
      <c r="CL1154" s="29">
        <v>36.04</v>
      </c>
      <c r="CM1154" s="29"/>
      <c r="CN1154" s="29"/>
      <c r="CO1154" s="29"/>
      <c r="CP1154" s="29"/>
      <c r="CQ1154" s="29"/>
      <c r="CR1154" s="29"/>
      <c r="CS1154" s="29"/>
      <c r="CT1154" s="29"/>
      <c r="CU1154" s="29"/>
      <c r="CV1154" s="29"/>
      <c r="CW1154" s="29"/>
      <c r="CX1154" s="29"/>
      <c r="CY1154" s="29"/>
      <c r="CZ1154" s="29"/>
      <c r="DA1154" s="29"/>
      <c r="DB1154" s="29"/>
      <c r="DC1154" s="29"/>
      <c r="DD1154" s="29"/>
      <c r="DE1154" s="29"/>
      <c r="DF1154" s="29"/>
      <c r="DG1154" s="29"/>
      <c r="DH1154" s="29"/>
      <c r="DI1154" s="29"/>
      <c r="DJ1154" s="29"/>
      <c r="DK1154" s="29"/>
      <c r="DL1154" s="29"/>
      <c r="DM1154" s="29"/>
      <c r="DN1154" s="29"/>
      <c r="DO1154" s="29"/>
      <c r="DP1154" s="29"/>
      <c r="DQ1154" s="29"/>
      <c r="DR1154" s="29"/>
      <c r="DS1154" s="29"/>
      <c r="DT1154" s="29"/>
      <c r="DU1154" s="29"/>
      <c r="DV1154" s="29"/>
      <c r="DW1154" s="29"/>
      <c r="DX1154" s="29"/>
      <c r="DY1154" s="29"/>
      <c r="DZ1154" s="29"/>
      <c r="EA1154" s="29"/>
      <c r="EB1154" s="29"/>
      <c r="EC1154" s="29"/>
      <c r="ED1154" s="29"/>
      <c r="EE1154" s="29"/>
      <c r="EF1154" s="29"/>
      <c r="EG1154" s="29"/>
      <c r="EH1154" s="29"/>
      <c r="EI1154" s="29"/>
      <c r="EJ1154" s="29"/>
      <c r="EK1154" s="29"/>
      <c r="EL1154" s="29"/>
      <c r="EM1154" s="29"/>
      <c r="EN1154" s="29"/>
      <c r="EO1154" s="29"/>
      <c r="EP1154" s="29"/>
      <c r="EQ1154" s="29"/>
      <c r="ER1154" s="29"/>
      <c r="ES1154" s="29"/>
      <c r="ET1154" s="29"/>
      <c r="EU1154" s="29"/>
      <c r="EV1154" s="29"/>
      <c r="EW1154" s="29"/>
      <c r="EX1154" s="29"/>
      <c r="EY1154" s="29"/>
      <c r="EZ1154" s="29"/>
      <c r="FA1154" s="29"/>
      <c r="FB1154" s="29"/>
      <c r="FC1154" s="29"/>
      <c r="FD1154" s="29"/>
      <c r="FE1154" s="29"/>
      <c r="FF1154" s="29"/>
      <c r="FG1154" s="29"/>
      <c r="FH1154" s="29"/>
      <c r="FI1154" s="29"/>
      <c r="FJ1154" s="29"/>
      <c r="FK1154" s="29"/>
      <c r="FL1154" s="29"/>
      <c r="FM1154" s="29"/>
      <c r="FN1154" s="29"/>
      <c r="FO1154" s="29"/>
      <c r="FP1154" s="29"/>
      <c r="FQ1154" s="29"/>
      <c r="FR1154" s="29"/>
      <c r="FS1154" s="29"/>
      <c r="FT1154" s="29"/>
      <c r="FU1154" s="29"/>
      <c r="FV1154" s="29"/>
      <c r="FW1154" s="29"/>
      <c r="FX1154" s="29"/>
      <c r="FY1154" s="29"/>
      <c r="FZ1154" s="29"/>
      <c r="GA1154" s="29"/>
      <c r="GB1154" s="29"/>
      <c r="GC1154" s="29"/>
    </row>
    <row r="1155" spans="1:185" ht="15.75" customHeight="1" x14ac:dyDescent="0.2">
      <c r="A1155" s="25" t="s">
        <v>1723</v>
      </c>
      <c r="B1155" s="41" t="s">
        <v>3503</v>
      </c>
      <c r="C1155" s="26" t="s">
        <v>105</v>
      </c>
      <c r="D1155" s="24" t="s">
        <v>3543</v>
      </c>
      <c r="E1155" s="24" t="s">
        <v>3544</v>
      </c>
      <c r="G1155" s="24"/>
      <c r="H1155" s="24"/>
      <c r="I1155" s="25"/>
      <c r="J1155" s="24"/>
      <c r="K1155" s="24"/>
      <c r="L1155" s="27"/>
      <c r="M1155" s="28"/>
      <c r="N1155" s="28"/>
      <c r="O1155" s="27"/>
      <c r="P1155" s="27"/>
      <c r="Q1155" s="33">
        <f t="shared" si="82"/>
        <v>36.04</v>
      </c>
      <c r="R1155" s="34">
        <f t="shared" si="83"/>
        <v>43</v>
      </c>
      <c r="T1155" s="27"/>
      <c r="U1155" s="29"/>
      <c r="V1155" s="29"/>
      <c r="W1155" s="27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  <c r="BL1155" s="29"/>
      <c r="BM1155" s="29"/>
      <c r="BN1155" s="29"/>
      <c r="BO1155" s="29"/>
      <c r="BP1155" s="29"/>
      <c r="BQ1155" s="29"/>
      <c r="BR1155" s="29"/>
      <c r="BS1155" s="29"/>
      <c r="BT1155" s="29"/>
      <c r="BU1155" s="29"/>
      <c r="BV1155" s="29"/>
      <c r="BW1155" s="29"/>
      <c r="BX1155" s="29"/>
      <c r="BY1155" s="29"/>
      <c r="BZ1155" s="29">
        <v>36.04</v>
      </c>
      <c r="CA1155" s="29"/>
      <c r="CB1155" s="29"/>
      <c r="CC1155" s="29"/>
      <c r="CD1155" s="29"/>
      <c r="CE1155" s="29"/>
      <c r="CF1155" s="29"/>
      <c r="CG1155" s="29"/>
      <c r="CH1155" s="29"/>
      <c r="CI1155" s="29"/>
      <c r="CJ1155" s="29"/>
      <c r="CK1155" s="29"/>
      <c r="CL1155" s="29"/>
      <c r="CM1155" s="29"/>
      <c r="CN1155" s="29"/>
      <c r="CO1155" s="29"/>
      <c r="CP1155" s="29"/>
      <c r="CQ1155" s="29"/>
      <c r="CR1155" s="29"/>
      <c r="CS1155" s="29"/>
      <c r="CT1155" s="29"/>
      <c r="CU1155" s="29"/>
      <c r="CV1155" s="29"/>
      <c r="CW1155" s="29"/>
      <c r="CX1155" s="29"/>
      <c r="CY1155" s="29"/>
      <c r="CZ1155" s="29"/>
      <c r="DA1155" s="29"/>
      <c r="DB1155" s="29"/>
      <c r="DC1155" s="29"/>
      <c r="DD1155" s="29"/>
      <c r="DE1155" s="29"/>
      <c r="DF1155" s="29"/>
      <c r="DG1155" s="29"/>
      <c r="DH1155" s="29"/>
      <c r="DI1155" s="29"/>
      <c r="DJ1155" s="29"/>
      <c r="DK1155" s="29"/>
      <c r="DL1155" s="29"/>
      <c r="DM1155" s="29"/>
      <c r="DN1155" s="29"/>
      <c r="DO1155" s="29"/>
      <c r="DP1155" s="29"/>
      <c r="DQ1155" s="29"/>
      <c r="DR1155" s="29"/>
      <c r="DS1155" s="29"/>
      <c r="DT1155" s="29"/>
      <c r="DU1155" s="29"/>
      <c r="DV1155" s="29"/>
      <c r="DW1155" s="29"/>
      <c r="DX1155" s="29"/>
      <c r="DY1155" s="29"/>
      <c r="DZ1155" s="29"/>
      <c r="EA1155" s="29"/>
      <c r="EB1155" s="29"/>
      <c r="EC1155" s="29"/>
      <c r="ED1155" s="29"/>
      <c r="EE1155" s="29"/>
      <c r="EF1155" s="29"/>
      <c r="EG1155" s="29"/>
      <c r="EH1155" s="29"/>
      <c r="EI1155" s="29"/>
      <c r="EJ1155" s="29"/>
      <c r="EK1155" s="29"/>
      <c r="EL1155" s="29"/>
      <c r="EM1155" s="29"/>
      <c r="EN1155" s="29"/>
      <c r="EO1155" s="29"/>
      <c r="EP1155" s="29"/>
      <c r="EQ1155" s="29"/>
      <c r="ER1155" s="29"/>
      <c r="ES1155" s="29"/>
      <c r="ET1155" s="29"/>
      <c r="EU1155" s="29"/>
      <c r="EV1155" s="29"/>
      <c r="EW1155" s="29"/>
      <c r="EX1155" s="29"/>
      <c r="EY1155" s="29"/>
      <c r="EZ1155" s="29"/>
      <c r="FA1155" s="29"/>
      <c r="FB1155" s="29"/>
      <c r="FC1155" s="29"/>
      <c r="FD1155" s="29"/>
      <c r="FE1155" s="29"/>
      <c r="FF1155" s="29"/>
      <c r="FG1155" s="29"/>
      <c r="FH1155" s="29"/>
      <c r="FI1155" s="29"/>
      <c r="FJ1155" s="29"/>
      <c r="FK1155" s="29"/>
      <c r="FL1155" s="29"/>
      <c r="FM1155" s="29"/>
      <c r="FN1155" s="29"/>
      <c r="FO1155" s="29"/>
      <c r="FP1155" s="29"/>
      <c r="FQ1155" s="29"/>
      <c r="FR1155" s="29"/>
      <c r="FS1155" s="29"/>
      <c r="FT1155" s="29"/>
      <c r="FU1155" s="29"/>
      <c r="FV1155" s="29"/>
      <c r="FW1155" s="29"/>
      <c r="FX1155" s="29"/>
      <c r="FY1155" s="29"/>
      <c r="FZ1155" s="29"/>
      <c r="GA1155" s="29"/>
      <c r="GB1155" s="29"/>
      <c r="GC1155" s="29"/>
    </row>
    <row r="1156" spans="1:185" ht="15.75" customHeight="1" x14ac:dyDescent="0.2">
      <c r="A1156" s="25" t="s">
        <v>1723</v>
      </c>
      <c r="B1156" s="41" t="s">
        <v>3503</v>
      </c>
      <c r="C1156" s="26" t="s">
        <v>105</v>
      </c>
      <c r="D1156" s="24" t="s">
        <v>2447</v>
      </c>
      <c r="E1156" s="24" t="s">
        <v>3545</v>
      </c>
      <c r="G1156" s="24"/>
      <c r="H1156" s="24"/>
      <c r="I1156" s="25"/>
      <c r="J1156" s="24"/>
      <c r="K1156" s="24"/>
      <c r="L1156" s="27"/>
      <c r="M1156" s="28"/>
      <c r="N1156" s="28"/>
      <c r="O1156" s="27"/>
      <c r="P1156" s="27"/>
      <c r="Q1156" s="33">
        <f t="shared" si="82"/>
        <v>35.75</v>
      </c>
      <c r="R1156" s="34">
        <f t="shared" si="83"/>
        <v>46</v>
      </c>
      <c r="T1156" s="27"/>
      <c r="U1156" s="29"/>
      <c r="V1156" s="29"/>
      <c r="W1156" s="27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  <c r="BL1156" s="29"/>
      <c r="BM1156" s="29"/>
      <c r="BN1156" s="29"/>
      <c r="BO1156" s="29"/>
      <c r="BP1156" s="29"/>
      <c r="BQ1156" s="29">
        <v>35.75</v>
      </c>
      <c r="BR1156" s="29"/>
      <c r="BS1156" s="29"/>
      <c r="BT1156" s="29"/>
      <c r="BU1156" s="29"/>
      <c r="BV1156" s="29"/>
      <c r="BW1156" s="29"/>
      <c r="BX1156" s="29"/>
      <c r="BY1156" s="29"/>
      <c r="BZ1156" s="29"/>
      <c r="CA1156" s="29"/>
      <c r="CB1156" s="29"/>
      <c r="CC1156" s="29"/>
      <c r="CD1156" s="29"/>
      <c r="CE1156" s="29"/>
      <c r="CF1156" s="29"/>
      <c r="CG1156" s="29"/>
      <c r="CH1156" s="29"/>
      <c r="CI1156" s="29"/>
      <c r="CJ1156" s="29"/>
      <c r="CK1156" s="29"/>
      <c r="CL1156" s="29"/>
      <c r="CM1156" s="29"/>
      <c r="CN1156" s="29"/>
      <c r="CO1156" s="29"/>
      <c r="CP1156" s="29"/>
      <c r="CQ1156" s="29"/>
      <c r="CR1156" s="29"/>
      <c r="CS1156" s="29"/>
      <c r="CT1156" s="29"/>
      <c r="CU1156" s="29"/>
      <c r="CV1156" s="29"/>
      <c r="CW1156" s="29"/>
      <c r="CX1156" s="29"/>
      <c r="CY1156" s="29"/>
      <c r="CZ1156" s="29"/>
      <c r="DA1156" s="29"/>
      <c r="DB1156" s="29"/>
      <c r="DC1156" s="29"/>
      <c r="DD1156" s="29"/>
      <c r="DE1156" s="29"/>
      <c r="DF1156" s="29"/>
      <c r="DG1156" s="29"/>
      <c r="DH1156" s="29"/>
      <c r="DI1156" s="29"/>
      <c r="DJ1156" s="29"/>
      <c r="DK1156" s="29"/>
      <c r="DL1156" s="29"/>
      <c r="DM1156" s="29"/>
      <c r="DN1156" s="29"/>
      <c r="DO1156" s="29"/>
      <c r="DP1156" s="29"/>
      <c r="DQ1156" s="29"/>
      <c r="DR1156" s="29"/>
      <c r="DS1156" s="29"/>
      <c r="DT1156" s="29"/>
      <c r="DU1156" s="29"/>
      <c r="DV1156" s="29"/>
      <c r="DW1156" s="29"/>
      <c r="DX1156" s="29"/>
      <c r="DY1156" s="29"/>
      <c r="DZ1156" s="29"/>
      <c r="EA1156" s="29"/>
      <c r="EB1156" s="29"/>
      <c r="EC1156" s="29"/>
      <c r="ED1156" s="29"/>
      <c r="EE1156" s="29"/>
      <c r="EF1156" s="29"/>
      <c r="EG1156" s="29"/>
      <c r="EH1156" s="29"/>
      <c r="EI1156" s="29"/>
      <c r="EJ1156" s="29"/>
      <c r="EK1156" s="29"/>
      <c r="EL1156" s="29"/>
      <c r="EM1156" s="29"/>
      <c r="EN1156" s="29"/>
      <c r="EO1156" s="29"/>
      <c r="EP1156" s="29"/>
      <c r="EQ1156" s="29"/>
      <c r="ER1156" s="29"/>
      <c r="ES1156" s="29"/>
      <c r="ET1156" s="29"/>
      <c r="EU1156" s="29"/>
      <c r="EV1156" s="29"/>
      <c r="EW1156" s="29"/>
      <c r="EX1156" s="29"/>
      <c r="EY1156" s="29"/>
      <c r="EZ1156" s="29"/>
      <c r="FA1156" s="29"/>
      <c r="FB1156" s="29"/>
      <c r="FC1156" s="29"/>
      <c r="FD1156" s="29"/>
      <c r="FE1156" s="29"/>
      <c r="FF1156" s="29"/>
      <c r="FG1156" s="29"/>
      <c r="FH1156" s="29"/>
      <c r="FI1156" s="29"/>
      <c r="FJ1156" s="29"/>
      <c r="FK1156" s="29"/>
      <c r="FL1156" s="29"/>
      <c r="FM1156" s="29"/>
      <c r="FN1156" s="29"/>
      <c r="FO1156" s="29"/>
      <c r="FP1156" s="29"/>
      <c r="FQ1156" s="29"/>
      <c r="FR1156" s="29"/>
      <c r="FS1156" s="29"/>
      <c r="FT1156" s="29"/>
      <c r="FU1156" s="29"/>
      <c r="FV1156" s="29"/>
      <c r="FW1156" s="29"/>
      <c r="FX1156" s="29"/>
      <c r="FY1156" s="29"/>
      <c r="FZ1156" s="29"/>
      <c r="GA1156" s="29"/>
      <c r="GB1156" s="29"/>
      <c r="GC1156" s="29"/>
    </row>
    <row r="1157" spans="1:185" ht="15.75" customHeight="1" x14ac:dyDescent="0.2">
      <c r="A1157" s="25" t="s">
        <v>1723</v>
      </c>
      <c r="B1157" s="41" t="s">
        <v>3503</v>
      </c>
      <c r="C1157" s="26" t="s">
        <v>105</v>
      </c>
      <c r="D1157" s="24" t="s">
        <v>3546</v>
      </c>
      <c r="E1157" s="24" t="s">
        <v>3547</v>
      </c>
      <c r="G1157" s="24"/>
      <c r="H1157" s="24"/>
      <c r="I1157" s="25"/>
      <c r="J1157" s="24"/>
      <c r="K1157" s="24"/>
      <c r="L1157" s="27"/>
      <c r="M1157" s="28"/>
      <c r="N1157" s="28"/>
      <c r="O1157" s="27"/>
      <c r="P1157" s="27"/>
      <c r="Q1157" s="33">
        <f t="shared" si="82"/>
        <v>35.75</v>
      </c>
      <c r="R1157" s="34">
        <f t="shared" si="83"/>
        <v>46</v>
      </c>
      <c r="T1157" s="27"/>
      <c r="U1157" s="29"/>
      <c r="V1157" s="29"/>
      <c r="W1157" s="27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>
        <v>35.75</v>
      </c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</row>
    <row r="1158" spans="1:185" ht="15.75" customHeight="1" x14ac:dyDescent="0.2">
      <c r="A1158" s="25" t="s">
        <v>1723</v>
      </c>
      <c r="B1158" s="41" t="s">
        <v>3503</v>
      </c>
      <c r="C1158" s="26" t="s">
        <v>105</v>
      </c>
      <c r="D1158" s="24" t="s">
        <v>2001</v>
      </c>
      <c r="E1158" s="24" t="s">
        <v>2740</v>
      </c>
      <c r="G1158" s="24" t="s">
        <v>2993</v>
      </c>
      <c r="H1158" s="24" t="s">
        <v>322</v>
      </c>
      <c r="I1158" s="25">
        <v>5</v>
      </c>
      <c r="J1158" s="24" t="s">
        <v>323</v>
      </c>
      <c r="K1158" s="24" t="s">
        <v>3525</v>
      </c>
      <c r="L1158" s="27">
        <v>999880524</v>
      </c>
      <c r="M1158" s="28" t="s">
        <v>112</v>
      </c>
      <c r="N1158" s="28"/>
      <c r="O1158" s="27"/>
      <c r="P1158" s="27"/>
      <c r="Q1158" s="33">
        <f t="shared" si="82"/>
        <v>35.36</v>
      </c>
      <c r="R1158" s="34">
        <f t="shared" si="83"/>
        <v>48</v>
      </c>
      <c r="T1158" s="27"/>
      <c r="U1158" s="29"/>
      <c r="V1158" s="29"/>
      <c r="W1158" s="27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>
        <v>35.36</v>
      </c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  <c r="BM1158" s="29"/>
      <c r="BN1158" s="29"/>
      <c r="BO1158" s="29"/>
      <c r="BP1158" s="29"/>
      <c r="BQ1158" s="29"/>
      <c r="BR1158" s="29"/>
      <c r="BS1158" s="29"/>
      <c r="BT1158" s="29"/>
      <c r="BU1158" s="29"/>
      <c r="BV1158" s="29"/>
      <c r="BW1158" s="29"/>
      <c r="BX1158" s="29"/>
      <c r="BY1158" s="29"/>
      <c r="BZ1158" s="29"/>
      <c r="CA1158" s="29"/>
      <c r="CB1158" s="29"/>
      <c r="CC1158" s="29"/>
      <c r="CD1158" s="29"/>
      <c r="CE1158" s="29"/>
      <c r="CF1158" s="29"/>
      <c r="CG1158" s="29"/>
      <c r="CH1158" s="29"/>
      <c r="CI1158" s="29"/>
      <c r="CJ1158" s="29"/>
      <c r="CK1158" s="29"/>
      <c r="CL1158" s="29"/>
      <c r="CM1158" s="29"/>
      <c r="CN1158" s="29"/>
      <c r="CO1158" s="29"/>
      <c r="CP1158" s="29"/>
      <c r="CQ1158" s="29"/>
      <c r="CR1158" s="29"/>
      <c r="CS1158" s="29"/>
      <c r="CT1158" s="29"/>
      <c r="CU1158" s="29"/>
      <c r="CV1158" s="29"/>
      <c r="CW1158" s="29"/>
      <c r="CX1158" s="29"/>
      <c r="CY1158" s="29"/>
      <c r="CZ1158" s="29"/>
      <c r="DA1158" s="29"/>
      <c r="DB1158" s="29"/>
      <c r="DC1158" s="29"/>
      <c r="DD1158" s="29"/>
      <c r="DE1158" s="29"/>
      <c r="DF1158" s="29"/>
      <c r="DG1158" s="29"/>
      <c r="DH1158" s="29"/>
      <c r="DI1158" s="29"/>
      <c r="DJ1158" s="29"/>
      <c r="DK1158" s="29"/>
      <c r="DL1158" s="29"/>
      <c r="DM1158" s="29"/>
      <c r="DN1158" s="29"/>
      <c r="DO1158" s="29"/>
      <c r="DP1158" s="29"/>
      <c r="DQ1158" s="29"/>
      <c r="DR1158" s="29"/>
      <c r="DS1158" s="29"/>
      <c r="DT1158" s="29"/>
      <c r="DU1158" s="29"/>
      <c r="DV1158" s="29"/>
      <c r="DW1158" s="29"/>
      <c r="DX1158" s="29"/>
      <c r="DY1158" s="29"/>
      <c r="DZ1158" s="29"/>
      <c r="EA1158" s="29"/>
      <c r="EB1158" s="29"/>
      <c r="EC1158" s="29"/>
      <c r="ED1158" s="29"/>
      <c r="EE1158" s="29"/>
      <c r="EF1158" s="29"/>
      <c r="EG1158" s="29"/>
      <c r="EH1158" s="29"/>
      <c r="EI1158" s="29"/>
      <c r="EJ1158" s="29"/>
      <c r="EK1158" s="29"/>
      <c r="EL1158" s="29"/>
      <c r="EM1158" s="29"/>
      <c r="EN1158" s="29"/>
      <c r="EO1158" s="29"/>
      <c r="EP1158" s="29"/>
      <c r="EQ1158" s="29"/>
      <c r="ER1158" s="29"/>
      <c r="ES1158" s="29"/>
      <c r="ET1158" s="29"/>
      <c r="EU1158" s="29"/>
      <c r="EV1158" s="29"/>
      <c r="EW1158" s="29"/>
      <c r="EX1158" s="29"/>
      <c r="EY1158" s="29"/>
      <c r="EZ1158" s="29"/>
      <c r="FA1158" s="29"/>
      <c r="FB1158" s="29"/>
      <c r="FC1158" s="29"/>
      <c r="FD1158" s="29"/>
      <c r="FE1158" s="29"/>
      <c r="FF1158" s="29"/>
      <c r="FG1158" s="29"/>
      <c r="FH1158" s="29"/>
      <c r="FI1158" s="29"/>
      <c r="FJ1158" s="29"/>
      <c r="FK1158" s="29"/>
      <c r="FL1158" s="29"/>
      <c r="FM1158" s="29"/>
      <c r="FN1158" s="29"/>
      <c r="FO1158" s="29"/>
      <c r="FP1158" s="29"/>
      <c r="FQ1158" s="29"/>
      <c r="FR1158" s="29"/>
      <c r="FS1158" s="29"/>
      <c r="FT1158" s="29"/>
      <c r="FU1158" s="29"/>
      <c r="FV1158" s="29"/>
      <c r="FW1158" s="29"/>
      <c r="FX1158" s="29"/>
      <c r="FY1158" s="29"/>
      <c r="FZ1158" s="29"/>
      <c r="GA1158" s="29"/>
      <c r="GB1158" s="29"/>
      <c r="GC1158" s="29"/>
    </row>
    <row r="1159" spans="1:185" ht="15.75" customHeight="1" x14ac:dyDescent="0.2">
      <c r="A1159" s="25" t="s">
        <v>1723</v>
      </c>
      <c r="B1159" s="41" t="s">
        <v>3503</v>
      </c>
      <c r="C1159" s="26" t="s">
        <v>105</v>
      </c>
      <c r="D1159" s="24" t="s">
        <v>2823</v>
      </c>
      <c r="E1159" s="24" t="s">
        <v>3002</v>
      </c>
      <c r="G1159" s="24" t="s">
        <v>3548</v>
      </c>
      <c r="H1159" s="24" t="s">
        <v>116</v>
      </c>
      <c r="I1159" s="25">
        <v>2</v>
      </c>
      <c r="J1159" s="24" t="s">
        <v>1784</v>
      </c>
      <c r="K1159" s="24" t="s">
        <v>1472</v>
      </c>
      <c r="L1159" s="27">
        <v>999904998</v>
      </c>
      <c r="M1159" s="28" t="s">
        <v>112</v>
      </c>
      <c r="N1159" s="28"/>
      <c r="O1159" s="27"/>
      <c r="P1159" s="27"/>
      <c r="Q1159" s="33">
        <f t="shared" si="82"/>
        <v>31.5</v>
      </c>
      <c r="R1159" s="34">
        <f t="shared" si="83"/>
        <v>49</v>
      </c>
      <c r="T1159" s="27"/>
      <c r="U1159" s="29"/>
      <c r="V1159" s="29"/>
      <c r="W1159" s="27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>
        <v>31.5</v>
      </c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  <c r="BL1159" s="29"/>
      <c r="BM1159" s="29"/>
      <c r="BN1159" s="29"/>
      <c r="BO1159" s="29"/>
      <c r="BP1159" s="29"/>
      <c r="BQ1159" s="29"/>
      <c r="BR1159" s="29"/>
      <c r="BS1159" s="29"/>
      <c r="BT1159" s="29"/>
      <c r="BU1159" s="29"/>
      <c r="BV1159" s="29"/>
      <c r="BW1159" s="29"/>
      <c r="BX1159" s="29"/>
      <c r="BY1159" s="29"/>
      <c r="BZ1159" s="29"/>
      <c r="CA1159" s="29"/>
      <c r="CB1159" s="29"/>
      <c r="CC1159" s="29"/>
      <c r="CD1159" s="29"/>
      <c r="CE1159" s="29"/>
      <c r="CF1159" s="29"/>
      <c r="CG1159" s="29"/>
      <c r="CH1159" s="29"/>
      <c r="CI1159" s="29"/>
      <c r="CJ1159" s="29"/>
      <c r="CK1159" s="29"/>
      <c r="CL1159" s="29"/>
      <c r="CM1159" s="29"/>
      <c r="CN1159" s="29"/>
      <c r="CO1159" s="29"/>
      <c r="CP1159" s="29"/>
      <c r="CQ1159" s="29"/>
      <c r="CR1159" s="29"/>
      <c r="CS1159" s="29"/>
      <c r="CT1159" s="29"/>
      <c r="CU1159" s="29"/>
      <c r="CV1159" s="29"/>
      <c r="CW1159" s="29"/>
      <c r="CX1159" s="29"/>
      <c r="CY1159" s="29"/>
      <c r="CZ1159" s="29"/>
      <c r="DA1159" s="29"/>
      <c r="DB1159" s="29"/>
      <c r="DC1159" s="29"/>
      <c r="DD1159" s="29"/>
      <c r="DE1159" s="29"/>
      <c r="DF1159" s="29"/>
      <c r="DG1159" s="29"/>
      <c r="DH1159" s="29"/>
      <c r="DI1159" s="29"/>
      <c r="DJ1159" s="29"/>
      <c r="DK1159" s="29"/>
      <c r="DL1159" s="29"/>
      <c r="DM1159" s="29"/>
      <c r="DN1159" s="29"/>
      <c r="DO1159" s="29"/>
      <c r="DP1159" s="29"/>
      <c r="DQ1159" s="29"/>
      <c r="DR1159" s="29"/>
      <c r="DS1159" s="29"/>
      <c r="DT1159" s="29"/>
      <c r="DU1159" s="29"/>
      <c r="DV1159" s="29"/>
      <c r="DW1159" s="29"/>
      <c r="DX1159" s="29"/>
      <c r="DY1159" s="29"/>
      <c r="DZ1159" s="29"/>
      <c r="EA1159" s="29"/>
      <c r="EB1159" s="29"/>
      <c r="EC1159" s="29"/>
      <c r="ED1159" s="29"/>
      <c r="EE1159" s="29"/>
      <c r="EF1159" s="29"/>
      <c r="EG1159" s="29"/>
      <c r="EH1159" s="29"/>
      <c r="EI1159" s="29"/>
      <c r="EJ1159" s="29"/>
      <c r="EK1159" s="29"/>
      <c r="EL1159" s="29"/>
      <c r="EM1159" s="29"/>
      <c r="EN1159" s="29"/>
      <c r="EO1159" s="29"/>
      <c r="EP1159" s="29"/>
      <c r="EQ1159" s="29"/>
      <c r="ER1159" s="29"/>
      <c r="ES1159" s="29"/>
      <c r="ET1159" s="29"/>
      <c r="EU1159" s="29"/>
      <c r="EV1159" s="29"/>
      <c r="EW1159" s="29"/>
      <c r="EX1159" s="29"/>
      <c r="EY1159" s="29"/>
      <c r="EZ1159" s="29"/>
      <c r="FA1159" s="29"/>
      <c r="FB1159" s="29"/>
      <c r="FC1159" s="29"/>
      <c r="FD1159" s="29"/>
      <c r="FE1159" s="29"/>
      <c r="FF1159" s="29"/>
      <c r="FG1159" s="29"/>
      <c r="FH1159" s="29"/>
      <c r="FI1159" s="29"/>
      <c r="FJ1159" s="29"/>
      <c r="FK1159" s="29"/>
      <c r="FL1159" s="29"/>
      <c r="FM1159" s="29"/>
      <c r="FN1159" s="29"/>
      <c r="FO1159" s="29"/>
      <c r="FP1159" s="29"/>
      <c r="FQ1159" s="29"/>
      <c r="FR1159" s="29"/>
      <c r="FS1159" s="29"/>
      <c r="FT1159" s="29"/>
      <c r="FU1159" s="29"/>
      <c r="FV1159" s="29"/>
      <c r="FW1159" s="29"/>
      <c r="FX1159" s="29"/>
      <c r="FY1159" s="29"/>
      <c r="FZ1159" s="29"/>
      <c r="GA1159" s="29"/>
      <c r="GB1159" s="29"/>
      <c r="GC1159" s="29"/>
    </row>
    <row r="1160" spans="1:185" ht="16.5" customHeight="1" x14ac:dyDescent="0.2">
      <c r="A1160" s="49" t="s">
        <v>1723</v>
      </c>
      <c r="B1160" s="41" t="s">
        <v>3503</v>
      </c>
      <c r="C1160" s="50" t="s">
        <v>105</v>
      </c>
      <c r="D1160" s="24" t="s">
        <v>3683</v>
      </c>
      <c r="E1160" s="24" t="s">
        <v>3684</v>
      </c>
      <c r="G1160" s="24"/>
      <c r="H1160" s="24"/>
      <c r="I1160" s="25"/>
      <c r="J1160" s="24"/>
      <c r="K1160" s="24"/>
      <c r="L1160" s="27"/>
      <c r="M1160" s="28"/>
      <c r="N1160" s="28"/>
      <c r="O1160" s="27"/>
      <c r="P1160" s="27"/>
      <c r="Q1160" s="33">
        <f t="shared" si="82"/>
        <v>30.3</v>
      </c>
      <c r="R1160" s="34">
        <f t="shared" si="83"/>
        <v>50</v>
      </c>
      <c r="T1160" s="27"/>
      <c r="U1160" s="29"/>
      <c r="V1160" s="29"/>
      <c r="W1160" s="27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  <c r="BM1160" s="29"/>
      <c r="BN1160" s="29"/>
      <c r="BO1160" s="29"/>
      <c r="BP1160" s="29"/>
      <c r="BQ1160" s="29"/>
      <c r="BR1160" s="29"/>
      <c r="BS1160" s="29"/>
      <c r="BT1160" s="29"/>
      <c r="BU1160" s="29"/>
      <c r="BV1160" s="29"/>
      <c r="BW1160" s="29"/>
      <c r="BX1160" s="29"/>
      <c r="BY1160" s="29"/>
      <c r="BZ1160" s="29"/>
      <c r="CA1160" s="29"/>
      <c r="CB1160" s="29"/>
      <c r="CC1160" s="29"/>
      <c r="CD1160" s="29"/>
      <c r="CE1160" s="29"/>
      <c r="CF1160" s="29"/>
      <c r="CG1160" s="29"/>
      <c r="CH1160" s="29"/>
      <c r="CI1160" s="29"/>
      <c r="CJ1160" s="29"/>
      <c r="CK1160" s="29"/>
      <c r="CL1160" s="29"/>
      <c r="CM1160" s="29"/>
      <c r="CN1160" s="29"/>
      <c r="CO1160" s="29"/>
      <c r="CP1160" s="29"/>
      <c r="CQ1160" s="29">
        <v>30.3</v>
      </c>
      <c r="CR1160" s="29"/>
      <c r="CS1160" s="29"/>
      <c r="CT1160" s="29"/>
      <c r="CU1160" s="29"/>
      <c r="CV1160" s="29"/>
      <c r="CW1160" s="29"/>
      <c r="CX1160" s="29"/>
      <c r="CY1160" s="29"/>
      <c r="CZ1160" s="29"/>
      <c r="DA1160" s="29"/>
      <c r="DB1160" s="29"/>
      <c r="DC1160" s="29"/>
      <c r="DD1160" s="29"/>
      <c r="DE1160" s="29"/>
      <c r="DF1160" s="29"/>
      <c r="DG1160" s="29"/>
      <c r="DH1160" s="29"/>
      <c r="DI1160" s="29"/>
      <c r="DJ1160" s="29"/>
      <c r="DK1160" s="29"/>
      <c r="DL1160" s="29"/>
      <c r="DM1160" s="29"/>
      <c r="DN1160" s="29"/>
      <c r="DO1160" s="29"/>
      <c r="DP1160" s="29"/>
      <c r="DQ1160" s="29"/>
      <c r="DR1160" s="29"/>
      <c r="DS1160" s="29"/>
      <c r="DT1160" s="29"/>
      <c r="DU1160" s="29"/>
      <c r="DV1160" s="29"/>
      <c r="DW1160" s="29"/>
      <c r="DX1160" s="29"/>
      <c r="DY1160" s="29"/>
      <c r="DZ1160" s="29"/>
      <c r="EA1160" s="29"/>
      <c r="EB1160" s="29"/>
      <c r="EC1160" s="29"/>
      <c r="ED1160" s="29"/>
      <c r="EE1160" s="29"/>
      <c r="EF1160" s="29"/>
      <c r="EG1160" s="29"/>
      <c r="EH1160" s="29"/>
      <c r="EI1160" s="29"/>
      <c r="EJ1160" s="29"/>
      <c r="EK1160" s="29"/>
      <c r="EL1160" s="29"/>
      <c r="EM1160" s="29"/>
      <c r="EN1160" s="29"/>
      <c r="EO1160" s="29"/>
      <c r="EP1160" s="29"/>
      <c r="EQ1160" s="29"/>
      <c r="ER1160" s="29"/>
      <c r="ES1160" s="29"/>
      <c r="ET1160" s="29"/>
      <c r="EU1160" s="29"/>
      <c r="EV1160" s="29"/>
      <c r="EW1160" s="29"/>
      <c r="EX1160" s="29"/>
      <c r="EY1160" s="29"/>
      <c r="EZ1160" s="29"/>
      <c r="FA1160" s="29"/>
      <c r="FB1160" s="29"/>
      <c r="FC1160" s="29"/>
      <c r="FD1160" s="29"/>
      <c r="FE1160" s="29"/>
      <c r="FF1160" s="29"/>
      <c r="FG1160" s="29"/>
      <c r="FH1160" s="29"/>
      <c r="FI1160" s="29"/>
      <c r="FJ1160" s="29"/>
      <c r="FK1160" s="29"/>
      <c r="FL1160" s="29"/>
      <c r="FM1160" s="29"/>
      <c r="FN1160" s="29"/>
      <c r="FO1160" s="29"/>
      <c r="FP1160" s="29"/>
      <c r="FQ1160" s="29"/>
      <c r="FR1160" s="29"/>
      <c r="FS1160" s="29"/>
      <c r="FT1160" s="29"/>
      <c r="FU1160" s="29"/>
      <c r="FV1160" s="29"/>
      <c r="FW1160" s="29"/>
      <c r="FX1160" s="29"/>
      <c r="FY1160" s="29"/>
      <c r="FZ1160" s="29"/>
      <c r="GA1160" s="29"/>
      <c r="GB1160" s="29"/>
      <c r="GC1160" s="29"/>
    </row>
    <row r="1161" spans="1:185" ht="15.75" customHeight="1" x14ac:dyDescent="0.2">
      <c r="A1161" s="13" t="s">
        <v>1723</v>
      </c>
      <c r="B1161" s="4" t="s">
        <v>3503</v>
      </c>
      <c r="C1161" s="3" t="s">
        <v>105</v>
      </c>
      <c r="D1161" s="15" t="s">
        <v>3549</v>
      </c>
      <c r="E1161" s="15" t="s">
        <v>3550</v>
      </c>
      <c r="G1161" s="15" t="s">
        <v>3551</v>
      </c>
      <c r="H1161" s="15" t="s">
        <v>116</v>
      </c>
      <c r="I1161" s="13">
        <v>2</v>
      </c>
      <c r="J1161" s="15" t="s">
        <v>3255</v>
      </c>
      <c r="K1161" s="15" t="s">
        <v>3256</v>
      </c>
      <c r="L1161" s="9">
        <v>999861882</v>
      </c>
      <c r="M1161" s="5" t="s">
        <v>112</v>
      </c>
      <c r="Q1161" s="33">
        <f t="shared" si="82"/>
        <v>28</v>
      </c>
      <c r="R1161" s="34">
        <f t="shared" si="83"/>
        <v>51</v>
      </c>
      <c r="CU1161" s="14">
        <v>28</v>
      </c>
    </row>
    <row r="1162" spans="1:185" ht="15.75" customHeight="1" x14ac:dyDescent="0.2">
      <c r="A1162" s="13" t="s">
        <v>1723</v>
      </c>
      <c r="B1162" s="4" t="s">
        <v>3503</v>
      </c>
      <c r="C1162" s="3" t="s">
        <v>105</v>
      </c>
      <c r="D1162" s="15" t="s">
        <v>3552</v>
      </c>
      <c r="E1162" s="15" t="s">
        <v>3553</v>
      </c>
      <c r="Q1162" s="33">
        <f t="shared" si="82"/>
        <v>28</v>
      </c>
      <c r="R1162" s="34">
        <f t="shared" si="83"/>
        <v>51</v>
      </c>
      <c r="CU1162" s="14">
        <v>28</v>
      </c>
    </row>
    <row r="1163" spans="1:185" ht="15.75" customHeight="1" x14ac:dyDescent="0.2">
      <c r="A1163" s="13" t="s">
        <v>1723</v>
      </c>
      <c r="B1163" s="4" t="s">
        <v>3503</v>
      </c>
      <c r="C1163" s="3" t="s">
        <v>105</v>
      </c>
      <c r="D1163" s="15" t="s">
        <v>1725</v>
      </c>
      <c r="E1163" s="15" t="s">
        <v>3554</v>
      </c>
      <c r="G1163" s="15" t="s">
        <v>1192</v>
      </c>
      <c r="H1163" s="15" t="s">
        <v>116</v>
      </c>
      <c r="I1163" s="13">
        <v>2</v>
      </c>
      <c r="J1163" s="15" t="s">
        <v>2249</v>
      </c>
      <c r="K1163" s="15" t="s">
        <v>2250</v>
      </c>
      <c r="L1163" s="9">
        <v>999852360</v>
      </c>
      <c r="M1163" s="5" t="s">
        <v>112</v>
      </c>
      <c r="Q1163" s="33">
        <f t="shared" si="82"/>
        <v>28</v>
      </c>
      <c r="R1163" s="34">
        <f t="shared" si="83"/>
        <v>51</v>
      </c>
      <c r="CU1163" s="14">
        <v>28</v>
      </c>
    </row>
    <row r="1164" spans="1:185" ht="15.75" customHeight="1" x14ac:dyDescent="0.2">
      <c r="A1164" s="13" t="s">
        <v>1723</v>
      </c>
      <c r="B1164" s="4" t="s">
        <v>3503</v>
      </c>
      <c r="C1164" s="3" t="s">
        <v>105</v>
      </c>
      <c r="D1164" s="62" t="s">
        <v>3758</v>
      </c>
      <c r="E1164" s="62" t="s">
        <v>3759</v>
      </c>
      <c r="Q1164" s="33">
        <f t="shared" si="82"/>
        <v>23.23</v>
      </c>
      <c r="R1164" s="34">
        <f t="shared" si="83"/>
        <v>54</v>
      </c>
      <c r="DE1164" s="14">
        <v>23.23</v>
      </c>
    </row>
    <row r="1165" spans="1:185" ht="15.75" customHeight="1" x14ac:dyDescent="0.2">
      <c r="A1165" s="25" t="s">
        <v>1723</v>
      </c>
      <c r="B1165" s="41" t="s">
        <v>3503</v>
      </c>
      <c r="C1165" s="26" t="s">
        <v>105</v>
      </c>
      <c r="D1165" s="24" t="s">
        <v>1725</v>
      </c>
      <c r="E1165" s="24" t="s">
        <v>3558</v>
      </c>
      <c r="G1165" s="24" t="s">
        <v>3559</v>
      </c>
      <c r="H1165" s="24" t="s">
        <v>109</v>
      </c>
      <c r="I1165" s="25">
        <v>6</v>
      </c>
      <c r="J1165" s="24" t="s">
        <v>3205</v>
      </c>
      <c r="K1165" s="24" t="s">
        <v>3206</v>
      </c>
      <c r="L1165" s="27">
        <v>999804584</v>
      </c>
      <c r="M1165" s="28" t="s">
        <v>112</v>
      </c>
      <c r="N1165" s="28"/>
      <c r="O1165" s="27"/>
      <c r="P1165" s="27"/>
      <c r="Q1165" s="33">
        <f t="shared" si="82"/>
        <v>15</v>
      </c>
      <c r="R1165" s="34">
        <f t="shared" si="83"/>
        <v>55</v>
      </c>
      <c r="T1165" s="27"/>
      <c r="U1165" s="29"/>
      <c r="V1165" s="29"/>
      <c r="W1165" s="27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>
        <v>15</v>
      </c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  <c r="BT1165" s="29"/>
      <c r="BU1165" s="29"/>
      <c r="BV1165" s="29"/>
      <c r="BW1165" s="29"/>
      <c r="BX1165" s="29"/>
      <c r="BY1165" s="29"/>
      <c r="BZ1165" s="29"/>
      <c r="CA1165" s="29"/>
      <c r="CB1165" s="29"/>
      <c r="CC1165" s="29"/>
      <c r="CD1165" s="29"/>
      <c r="CE1165" s="29"/>
      <c r="CF1165" s="29"/>
      <c r="CG1165" s="29"/>
      <c r="CH1165" s="29"/>
      <c r="CI1165" s="29"/>
      <c r="CJ1165" s="29"/>
      <c r="CK1165" s="29"/>
      <c r="CL1165" s="29"/>
      <c r="CM1165" s="29"/>
      <c r="CN1165" s="29"/>
      <c r="CO1165" s="29"/>
      <c r="CP1165" s="29"/>
      <c r="CQ1165" s="29"/>
      <c r="CR1165" s="29"/>
      <c r="CS1165" s="29"/>
      <c r="CT1165" s="29"/>
      <c r="CU1165" s="29"/>
      <c r="CV1165" s="29"/>
      <c r="CW1165" s="29"/>
      <c r="CX1165" s="29"/>
      <c r="CY1165" s="29"/>
      <c r="CZ1165" s="29"/>
      <c r="DA1165" s="29"/>
      <c r="DB1165" s="29"/>
      <c r="DC1165" s="29"/>
      <c r="DD1165" s="29"/>
      <c r="DE1165" s="29"/>
      <c r="DF1165" s="29"/>
      <c r="DG1165" s="29"/>
      <c r="DH1165" s="29"/>
      <c r="DI1165" s="29"/>
      <c r="DJ1165" s="29"/>
      <c r="DK1165" s="29"/>
      <c r="DL1165" s="29"/>
      <c r="DM1165" s="29"/>
      <c r="DN1165" s="29"/>
      <c r="DO1165" s="29"/>
      <c r="DP1165" s="29"/>
      <c r="DQ1165" s="29"/>
      <c r="DR1165" s="29"/>
      <c r="DS1165" s="29"/>
      <c r="DT1165" s="29"/>
      <c r="DU1165" s="29"/>
      <c r="DV1165" s="29"/>
      <c r="DW1165" s="29"/>
      <c r="DX1165" s="29"/>
      <c r="DY1165" s="29"/>
      <c r="DZ1165" s="29"/>
      <c r="EA1165" s="29"/>
      <c r="EB1165" s="29"/>
      <c r="EC1165" s="29"/>
      <c r="ED1165" s="29"/>
      <c r="EE1165" s="29"/>
      <c r="EF1165" s="29"/>
      <c r="EG1165" s="29"/>
      <c r="EH1165" s="29"/>
      <c r="EI1165" s="29"/>
      <c r="EJ1165" s="29"/>
      <c r="EK1165" s="29"/>
      <c r="EL1165" s="29"/>
      <c r="EM1165" s="29"/>
      <c r="EN1165" s="29"/>
      <c r="EO1165" s="29"/>
      <c r="EP1165" s="29"/>
      <c r="EQ1165" s="29"/>
      <c r="ER1165" s="29"/>
      <c r="ES1165" s="29"/>
      <c r="ET1165" s="29"/>
      <c r="EU1165" s="29"/>
      <c r="EV1165" s="29"/>
      <c r="EW1165" s="29"/>
      <c r="EX1165" s="29"/>
      <c r="EY1165" s="29"/>
      <c r="EZ1165" s="29"/>
      <c r="FA1165" s="29"/>
      <c r="FB1165" s="29"/>
      <c r="FC1165" s="29"/>
      <c r="FD1165" s="29"/>
      <c r="FE1165" s="29"/>
      <c r="FF1165" s="29"/>
      <c r="FG1165" s="29"/>
      <c r="FH1165" s="29"/>
      <c r="FI1165" s="29"/>
      <c r="FJ1165" s="29"/>
      <c r="FK1165" s="29"/>
      <c r="FL1165" s="29"/>
      <c r="FM1165" s="29"/>
      <c r="FN1165" s="29"/>
      <c r="FO1165" s="29"/>
      <c r="FP1165" s="29"/>
      <c r="FQ1165" s="29"/>
      <c r="FR1165" s="29"/>
      <c r="FS1165" s="29"/>
      <c r="FT1165" s="29"/>
      <c r="FU1165" s="29"/>
      <c r="FV1165" s="29"/>
      <c r="FW1165" s="29"/>
      <c r="FX1165" s="29"/>
      <c r="FY1165" s="29"/>
      <c r="FZ1165" s="29"/>
      <c r="GA1165" s="29"/>
      <c r="GB1165" s="29"/>
      <c r="GC1165" s="29"/>
    </row>
    <row r="1166" spans="1:185" ht="15.75" customHeight="1" x14ac:dyDescent="0.2">
      <c r="A1166" s="13" t="s">
        <v>1723</v>
      </c>
      <c r="B1166" s="4" t="s">
        <v>3503</v>
      </c>
      <c r="C1166" s="3" t="s">
        <v>105</v>
      </c>
      <c r="D1166" s="15" t="s">
        <v>1725</v>
      </c>
      <c r="E1166" s="15" t="s">
        <v>3560</v>
      </c>
      <c r="G1166" s="15" t="s">
        <v>3561</v>
      </c>
      <c r="H1166" s="15" t="s">
        <v>169</v>
      </c>
      <c r="I1166" s="13">
        <v>2</v>
      </c>
      <c r="J1166" s="15" t="s">
        <v>598</v>
      </c>
      <c r="K1166" s="15" t="s">
        <v>599</v>
      </c>
      <c r="L1166" s="9">
        <v>999709132</v>
      </c>
      <c r="M1166" s="5" t="s">
        <v>112</v>
      </c>
      <c r="Q1166" s="33">
        <f t="shared" si="82"/>
        <v>0</v>
      </c>
      <c r="R1166" s="34">
        <f t="shared" si="83"/>
        <v>56</v>
      </c>
    </row>
    <row r="1167" spans="1:185" ht="15.75" customHeight="1" x14ac:dyDescent="0.2">
      <c r="A1167" s="13" t="s">
        <v>1723</v>
      </c>
      <c r="B1167" s="4" t="s">
        <v>3503</v>
      </c>
      <c r="C1167" s="3" t="s">
        <v>105</v>
      </c>
      <c r="D1167" s="15" t="s">
        <v>1759</v>
      </c>
      <c r="E1167" s="15" t="s">
        <v>3562</v>
      </c>
      <c r="G1167" s="15" t="s">
        <v>3008</v>
      </c>
      <c r="H1167" s="15" t="s">
        <v>606</v>
      </c>
      <c r="I1167" s="13">
        <v>7</v>
      </c>
      <c r="J1167" s="15" t="s">
        <v>2780</v>
      </c>
      <c r="K1167" s="15" t="s">
        <v>2781</v>
      </c>
      <c r="L1167" s="9">
        <v>999834821</v>
      </c>
      <c r="M1167" s="5" t="s">
        <v>112</v>
      </c>
      <c r="Q1167" s="33">
        <f t="shared" si="82"/>
        <v>0</v>
      </c>
      <c r="R1167" s="34">
        <f t="shared" si="83"/>
        <v>56</v>
      </c>
    </row>
    <row r="1168" spans="1:185" ht="15.75" customHeight="1" x14ac:dyDescent="0.2">
      <c r="A1168" s="13" t="s">
        <v>1723</v>
      </c>
      <c r="B1168" s="4" t="s">
        <v>3503</v>
      </c>
      <c r="C1168" s="3" t="s">
        <v>105</v>
      </c>
      <c r="D1168" s="15" t="s">
        <v>3563</v>
      </c>
      <c r="E1168" s="15" t="s">
        <v>3564</v>
      </c>
      <c r="G1168" s="15" t="s">
        <v>1212</v>
      </c>
      <c r="H1168" s="15" t="s">
        <v>269</v>
      </c>
      <c r="I1168" s="13">
        <v>3</v>
      </c>
      <c r="J1168" s="15" t="s">
        <v>270</v>
      </c>
      <c r="K1168" s="15" t="s">
        <v>271</v>
      </c>
      <c r="L1168" s="9">
        <v>999899740</v>
      </c>
      <c r="M1168" s="5" t="s">
        <v>112</v>
      </c>
      <c r="Q1168" s="33">
        <f t="shared" si="82"/>
        <v>0</v>
      </c>
      <c r="R1168" s="34">
        <f t="shared" si="83"/>
        <v>56</v>
      </c>
    </row>
    <row r="1169" spans="1:18" ht="15.75" customHeight="1" x14ac:dyDescent="0.2">
      <c r="A1169" s="13" t="s">
        <v>1723</v>
      </c>
      <c r="B1169" s="4" t="s">
        <v>3503</v>
      </c>
      <c r="C1169" s="3" t="s">
        <v>105</v>
      </c>
      <c r="D1169" s="15" t="s">
        <v>2467</v>
      </c>
      <c r="E1169" s="15" t="s">
        <v>3565</v>
      </c>
      <c r="G1169" s="15" t="s">
        <v>1155</v>
      </c>
      <c r="H1169" s="15" t="s">
        <v>133</v>
      </c>
      <c r="I1169" s="13">
        <v>1</v>
      </c>
      <c r="J1169" s="15" t="s">
        <v>3566</v>
      </c>
      <c r="K1169" s="15" t="s">
        <v>3225</v>
      </c>
      <c r="L1169" s="9">
        <v>999898342</v>
      </c>
      <c r="M1169" s="5" t="s">
        <v>112</v>
      </c>
      <c r="Q1169" s="33">
        <f t="shared" si="82"/>
        <v>0</v>
      </c>
      <c r="R1169" s="34">
        <f t="shared" si="83"/>
        <v>56</v>
      </c>
    </row>
    <row r="1170" spans="1:18" ht="15.75" customHeight="1" x14ac:dyDescent="0.2">
      <c r="A1170" s="13" t="s">
        <v>1723</v>
      </c>
      <c r="B1170" s="4" t="s">
        <v>3503</v>
      </c>
      <c r="C1170" s="3" t="s">
        <v>105</v>
      </c>
      <c r="D1170" s="15" t="s">
        <v>1336</v>
      </c>
      <c r="E1170" s="15" t="s">
        <v>3567</v>
      </c>
      <c r="G1170" s="15" t="s">
        <v>3568</v>
      </c>
      <c r="H1170" s="15" t="s">
        <v>139</v>
      </c>
      <c r="I1170" s="13">
        <v>8</v>
      </c>
      <c r="J1170" s="15" t="s">
        <v>3569</v>
      </c>
      <c r="K1170" s="15" t="s">
        <v>3570</v>
      </c>
      <c r="L1170" s="9">
        <v>999748353</v>
      </c>
      <c r="M1170" s="5" t="s">
        <v>112</v>
      </c>
      <c r="Q1170" s="33">
        <f t="shared" si="82"/>
        <v>0</v>
      </c>
      <c r="R1170" s="34">
        <f t="shared" si="83"/>
        <v>56</v>
      </c>
    </row>
    <row r="1171" spans="1:18" ht="15.75" customHeight="1" x14ac:dyDescent="0.2">
      <c r="A1171" s="13" t="s">
        <v>1723</v>
      </c>
      <c r="B1171" s="4" t="s">
        <v>3503</v>
      </c>
      <c r="C1171" s="3" t="s">
        <v>105</v>
      </c>
      <c r="D1171" s="15" t="s">
        <v>2904</v>
      </c>
      <c r="E1171" s="15" t="s">
        <v>3573</v>
      </c>
      <c r="G1171" s="15" t="s">
        <v>221</v>
      </c>
      <c r="H1171" s="15" t="s">
        <v>200</v>
      </c>
      <c r="I1171" s="13">
        <v>8</v>
      </c>
      <c r="J1171" s="15" t="s">
        <v>222</v>
      </c>
      <c r="L1171" s="9">
        <v>999900151</v>
      </c>
      <c r="M1171" s="5" t="s">
        <v>112</v>
      </c>
      <c r="Q1171" s="33">
        <f t="shared" si="82"/>
        <v>0</v>
      </c>
      <c r="R1171" s="34">
        <f t="shared" si="83"/>
        <v>56</v>
      </c>
    </row>
    <row r="1172" spans="1:18" ht="15.75" customHeight="1" x14ac:dyDescent="0.2">
      <c r="A1172" s="13" t="s">
        <v>1723</v>
      </c>
      <c r="B1172" s="4" t="s">
        <v>3503</v>
      </c>
      <c r="C1172" s="3" t="s">
        <v>105</v>
      </c>
      <c r="D1172" s="15" t="s">
        <v>3578</v>
      </c>
      <c r="E1172" s="15" t="s">
        <v>3579</v>
      </c>
      <c r="G1172" s="15" t="s">
        <v>1269</v>
      </c>
      <c r="H1172" s="15" t="s">
        <v>122</v>
      </c>
      <c r="I1172" s="13">
        <v>4</v>
      </c>
      <c r="J1172" s="15" t="s">
        <v>3580</v>
      </c>
      <c r="K1172" s="15" t="s">
        <v>3581</v>
      </c>
      <c r="L1172" s="9">
        <v>999899886</v>
      </c>
      <c r="M1172" s="5" t="s">
        <v>112</v>
      </c>
      <c r="Q1172" s="33">
        <f t="shared" si="82"/>
        <v>0</v>
      </c>
      <c r="R1172" s="34">
        <f t="shared" si="83"/>
        <v>56</v>
      </c>
    </row>
    <row r="1173" spans="1:18" ht="15.75" customHeight="1" x14ac:dyDescent="0.2">
      <c r="A1173" s="13" t="s">
        <v>1723</v>
      </c>
      <c r="B1173" s="4" t="s">
        <v>3503</v>
      </c>
      <c r="C1173" s="3" t="s">
        <v>105</v>
      </c>
      <c r="D1173" s="15" t="s">
        <v>2935</v>
      </c>
      <c r="E1173" s="15" t="s">
        <v>3582</v>
      </c>
      <c r="G1173" s="15" t="s">
        <v>3583</v>
      </c>
      <c r="H1173" s="15" t="s">
        <v>3584</v>
      </c>
      <c r="I1173" s="13">
        <v>8</v>
      </c>
      <c r="J1173" s="15" t="s">
        <v>3585</v>
      </c>
      <c r="K1173" s="15" t="s">
        <v>3586</v>
      </c>
      <c r="L1173" s="9">
        <v>999810255</v>
      </c>
      <c r="M1173" s="5" t="s">
        <v>112</v>
      </c>
      <c r="Q1173" s="33">
        <f t="shared" si="82"/>
        <v>0</v>
      </c>
      <c r="R1173" s="34">
        <f t="shared" si="83"/>
        <v>56</v>
      </c>
    </row>
    <row r="1174" spans="1:18" ht="15.75" customHeight="1" x14ac:dyDescent="0.2">
      <c r="A1174" s="13" t="s">
        <v>1723</v>
      </c>
      <c r="B1174" s="4" t="s">
        <v>3503</v>
      </c>
      <c r="C1174" s="3" t="s">
        <v>105</v>
      </c>
      <c r="D1174" s="15" t="s">
        <v>1445</v>
      </c>
      <c r="E1174" s="15" t="s">
        <v>3587</v>
      </c>
      <c r="G1174" s="15" t="s">
        <v>3588</v>
      </c>
      <c r="H1174" s="15" t="s">
        <v>382</v>
      </c>
      <c r="I1174" s="13">
        <v>3</v>
      </c>
      <c r="J1174" s="15" t="s">
        <v>1544</v>
      </c>
      <c r="K1174" s="15" t="s">
        <v>3589</v>
      </c>
      <c r="L1174" s="9">
        <v>999779919</v>
      </c>
      <c r="M1174" s="5" t="s">
        <v>112</v>
      </c>
      <c r="Q1174" s="33">
        <f t="shared" si="82"/>
        <v>0</v>
      </c>
      <c r="R1174" s="34">
        <f t="shared" si="83"/>
        <v>56</v>
      </c>
    </row>
    <row r="1175" spans="1:18" ht="15.75" customHeight="1" x14ac:dyDescent="0.2">
      <c r="A1175" s="13" t="s">
        <v>1723</v>
      </c>
      <c r="B1175" s="4" t="s">
        <v>3503</v>
      </c>
      <c r="C1175" s="3" t="s">
        <v>105</v>
      </c>
      <c r="D1175" s="15" t="s">
        <v>2605</v>
      </c>
      <c r="E1175" s="15" t="s">
        <v>3590</v>
      </c>
      <c r="G1175" s="15" t="s">
        <v>1458</v>
      </c>
      <c r="H1175" s="15" t="s">
        <v>1459</v>
      </c>
      <c r="I1175" s="13">
        <v>1</v>
      </c>
      <c r="J1175" s="15" t="s">
        <v>3591</v>
      </c>
      <c r="K1175" s="15" t="s">
        <v>3592</v>
      </c>
      <c r="L1175" s="9">
        <v>999714170</v>
      </c>
      <c r="M1175" s="5" t="s">
        <v>112</v>
      </c>
      <c r="Q1175" s="33">
        <f t="shared" ref="Q1175:Q1196" si="84">SUM(T1175:EE1175)</f>
        <v>0</v>
      </c>
      <c r="R1175" s="34">
        <f t="shared" ref="R1175:R1206" si="85">RANK(Q1175,$Q$1111:$Q$1196)</f>
        <v>56</v>
      </c>
    </row>
    <row r="1176" spans="1:18" ht="15.75" customHeight="1" x14ac:dyDescent="0.2">
      <c r="A1176" s="13" t="s">
        <v>1723</v>
      </c>
      <c r="B1176" s="4" t="s">
        <v>3503</v>
      </c>
      <c r="C1176" s="3" t="s">
        <v>105</v>
      </c>
      <c r="D1176" s="15" t="s">
        <v>2485</v>
      </c>
      <c r="E1176" s="15" t="s">
        <v>3521</v>
      </c>
      <c r="G1176" s="15" t="s">
        <v>3593</v>
      </c>
      <c r="H1176" s="15" t="s">
        <v>122</v>
      </c>
      <c r="I1176" s="13">
        <v>4</v>
      </c>
      <c r="J1176" s="15" t="s">
        <v>3594</v>
      </c>
      <c r="K1176" s="15" t="s">
        <v>3595</v>
      </c>
      <c r="L1176" s="9">
        <v>999709848</v>
      </c>
      <c r="M1176" s="5" t="s">
        <v>112</v>
      </c>
      <c r="Q1176" s="33">
        <f t="shared" si="84"/>
        <v>0</v>
      </c>
      <c r="R1176" s="34">
        <f t="shared" si="85"/>
        <v>56</v>
      </c>
    </row>
    <row r="1177" spans="1:18" ht="15.75" customHeight="1" x14ac:dyDescent="0.2">
      <c r="A1177" s="13" t="s">
        <v>1723</v>
      </c>
      <c r="B1177" s="4" t="s">
        <v>3503</v>
      </c>
      <c r="C1177" s="3" t="s">
        <v>105</v>
      </c>
      <c r="D1177" s="15" t="s">
        <v>1759</v>
      </c>
      <c r="E1177" s="15" t="s">
        <v>3596</v>
      </c>
      <c r="G1177" s="15" t="s">
        <v>3597</v>
      </c>
      <c r="H1177" s="15" t="s">
        <v>316</v>
      </c>
      <c r="I1177" s="13">
        <v>7</v>
      </c>
      <c r="J1177" s="15" t="s">
        <v>474</v>
      </c>
      <c r="K1177" s="15" t="s">
        <v>475</v>
      </c>
      <c r="L1177" s="9">
        <v>999748345</v>
      </c>
      <c r="M1177" s="5" t="s">
        <v>112</v>
      </c>
      <c r="Q1177" s="33">
        <f t="shared" si="84"/>
        <v>0</v>
      </c>
      <c r="R1177" s="34">
        <f t="shared" si="85"/>
        <v>56</v>
      </c>
    </row>
    <row r="1178" spans="1:18" ht="15.75" customHeight="1" x14ac:dyDescent="0.2">
      <c r="A1178" s="13" t="s">
        <v>1723</v>
      </c>
      <c r="B1178" s="4" t="s">
        <v>3503</v>
      </c>
      <c r="C1178" s="3" t="s">
        <v>105</v>
      </c>
      <c r="D1178" s="15" t="s">
        <v>3598</v>
      </c>
      <c r="E1178" s="15" t="s">
        <v>3599</v>
      </c>
      <c r="G1178" s="15" t="s">
        <v>3600</v>
      </c>
      <c r="H1178" s="15" t="s">
        <v>258</v>
      </c>
      <c r="I1178" s="13">
        <v>5</v>
      </c>
      <c r="J1178" s="15" t="s">
        <v>1915</v>
      </c>
      <c r="K1178" s="15" t="s">
        <v>1916</v>
      </c>
      <c r="L1178" s="9">
        <v>999719584</v>
      </c>
      <c r="M1178" s="5" t="s">
        <v>112</v>
      </c>
      <c r="Q1178" s="33">
        <f t="shared" si="84"/>
        <v>0</v>
      </c>
      <c r="R1178" s="34">
        <f t="shared" si="85"/>
        <v>56</v>
      </c>
    </row>
    <row r="1179" spans="1:18" ht="15.75" customHeight="1" x14ac:dyDescent="0.2">
      <c r="A1179" s="13" t="s">
        <v>1723</v>
      </c>
      <c r="B1179" s="4" t="s">
        <v>3503</v>
      </c>
      <c r="C1179" s="3" t="s">
        <v>105</v>
      </c>
      <c r="D1179" s="15" t="s">
        <v>2159</v>
      </c>
      <c r="E1179" s="15" t="s">
        <v>3601</v>
      </c>
      <c r="G1179" s="15" t="s">
        <v>3602</v>
      </c>
      <c r="H1179" s="15" t="s">
        <v>133</v>
      </c>
      <c r="I1179" s="13">
        <v>1</v>
      </c>
      <c r="J1179" s="15" t="s">
        <v>3603</v>
      </c>
      <c r="K1179" s="15" t="s">
        <v>3604</v>
      </c>
      <c r="L1179" s="9">
        <v>999039709</v>
      </c>
      <c r="M1179" s="5" t="s">
        <v>112</v>
      </c>
      <c r="Q1179" s="33">
        <f t="shared" si="84"/>
        <v>0</v>
      </c>
      <c r="R1179" s="34">
        <f t="shared" si="85"/>
        <v>56</v>
      </c>
    </row>
    <row r="1180" spans="1:18" ht="15.75" customHeight="1" x14ac:dyDescent="0.2">
      <c r="A1180" s="13" t="s">
        <v>1723</v>
      </c>
      <c r="B1180" s="4" t="s">
        <v>3503</v>
      </c>
      <c r="C1180" s="3" t="s">
        <v>105</v>
      </c>
      <c r="D1180" s="15" t="s">
        <v>3605</v>
      </c>
      <c r="E1180" s="15" t="s">
        <v>1513</v>
      </c>
      <c r="G1180" s="15" t="s">
        <v>1726</v>
      </c>
      <c r="H1180" s="15" t="s">
        <v>275</v>
      </c>
      <c r="I1180" s="13">
        <v>3</v>
      </c>
      <c r="J1180" s="15" t="s">
        <v>3606</v>
      </c>
      <c r="K1180" s="15" t="s">
        <v>3079</v>
      </c>
      <c r="L1180" s="9">
        <v>999874336</v>
      </c>
      <c r="M1180" s="5" t="s">
        <v>112</v>
      </c>
      <c r="Q1180" s="33">
        <f t="shared" si="84"/>
        <v>0</v>
      </c>
      <c r="R1180" s="34">
        <f t="shared" si="85"/>
        <v>56</v>
      </c>
    </row>
    <row r="1181" spans="1:18" ht="15.75" customHeight="1" x14ac:dyDescent="0.2">
      <c r="A1181" s="13" t="s">
        <v>1723</v>
      </c>
      <c r="B1181" s="4" t="s">
        <v>3503</v>
      </c>
      <c r="C1181" s="3" t="s">
        <v>105</v>
      </c>
      <c r="D1181" s="15" t="s">
        <v>3607</v>
      </c>
      <c r="E1181" s="15" t="s">
        <v>1051</v>
      </c>
      <c r="G1181" s="15" t="s">
        <v>296</v>
      </c>
      <c r="H1181" s="15" t="s">
        <v>139</v>
      </c>
      <c r="I1181" s="13">
        <v>8</v>
      </c>
      <c r="J1181" s="15" t="s">
        <v>3326</v>
      </c>
      <c r="K1181" s="15" t="s">
        <v>3608</v>
      </c>
      <c r="L1181" s="9">
        <v>999797732</v>
      </c>
      <c r="M1181" s="5" t="s">
        <v>112</v>
      </c>
      <c r="Q1181" s="33">
        <f t="shared" si="84"/>
        <v>0</v>
      </c>
      <c r="R1181" s="34">
        <f t="shared" si="85"/>
        <v>56</v>
      </c>
    </row>
    <row r="1182" spans="1:18" ht="15.75" customHeight="1" x14ac:dyDescent="0.2">
      <c r="A1182" s="13" t="s">
        <v>1723</v>
      </c>
      <c r="B1182" s="4" t="s">
        <v>3503</v>
      </c>
      <c r="C1182" s="3" t="s">
        <v>105</v>
      </c>
      <c r="D1182" s="15" t="s">
        <v>1816</v>
      </c>
      <c r="E1182" s="15" t="s">
        <v>1627</v>
      </c>
      <c r="G1182" s="15" t="s">
        <v>702</v>
      </c>
      <c r="H1182" s="15" t="s">
        <v>116</v>
      </c>
      <c r="I1182" s="13">
        <v>2</v>
      </c>
      <c r="J1182" s="15" t="s">
        <v>395</v>
      </c>
      <c r="K1182" s="15" t="s">
        <v>3609</v>
      </c>
      <c r="L1182" s="9">
        <v>999878316</v>
      </c>
      <c r="M1182" s="5" t="s">
        <v>112</v>
      </c>
      <c r="Q1182" s="33">
        <f t="shared" si="84"/>
        <v>0</v>
      </c>
      <c r="R1182" s="34">
        <f t="shared" si="85"/>
        <v>56</v>
      </c>
    </row>
    <row r="1183" spans="1:18" ht="15.75" customHeight="1" x14ac:dyDescent="0.2">
      <c r="A1183" s="13" t="s">
        <v>1723</v>
      </c>
      <c r="B1183" s="4" t="s">
        <v>3503</v>
      </c>
      <c r="C1183" s="3" t="s">
        <v>105</v>
      </c>
      <c r="D1183" s="15" t="s">
        <v>2447</v>
      </c>
      <c r="E1183" s="15" t="s">
        <v>1155</v>
      </c>
      <c r="G1183" s="15" t="s">
        <v>3610</v>
      </c>
      <c r="H1183" s="15" t="s">
        <v>3611</v>
      </c>
      <c r="I1183" s="13">
        <v>1</v>
      </c>
      <c r="J1183" s="15" t="s">
        <v>3612</v>
      </c>
      <c r="K1183" s="15" t="s">
        <v>3613</v>
      </c>
      <c r="L1183" s="9">
        <v>999704029</v>
      </c>
      <c r="M1183" s="5" t="s">
        <v>112</v>
      </c>
      <c r="Q1183" s="33">
        <f t="shared" si="84"/>
        <v>0</v>
      </c>
      <c r="R1183" s="34">
        <f t="shared" si="85"/>
        <v>56</v>
      </c>
    </row>
    <row r="1184" spans="1:18" ht="15.75" customHeight="1" x14ac:dyDescent="0.2">
      <c r="A1184" s="13" t="s">
        <v>1723</v>
      </c>
      <c r="B1184" s="4" t="s">
        <v>3503</v>
      </c>
      <c r="C1184" s="3" t="s">
        <v>105</v>
      </c>
      <c r="D1184" s="15" t="s">
        <v>1901</v>
      </c>
      <c r="E1184" s="15" t="s">
        <v>3614</v>
      </c>
      <c r="G1184" s="15" t="s">
        <v>2530</v>
      </c>
      <c r="H1184" s="15" t="s">
        <v>169</v>
      </c>
      <c r="I1184" s="13">
        <v>2</v>
      </c>
      <c r="J1184" s="15" t="s">
        <v>598</v>
      </c>
      <c r="K1184" s="15" t="s">
        <v>599</v>
      </c>
      <c r="L1184" s="9">
        <v>999704423</v>
      </c>
      <c r="M1184" s="5" t="s">
        <v>112</v>
      </c>
      <c r="Q1184" s="33">
        <f t="shared" si="84"/>
        <v>0</v>
      </c>
      <c r="R1184" s="34">
        <f t="shared" si="85"/>
        <v>56</v>
      </c>
    </row>
    <row r="1185" spans="1:185" ht="15.75" customHeight="1" x14ac:dyDescent="0.2">
      <c r="A1185" s="13" t="s">
        <v>1723</v>
      </c>
      <c r="B1185" s="4" t="s">
        <v>3503</v>
      </c>
      <c r="C1185" s="3" t="s">
        <v>105</v>
      </c>
      <c r="D1185" s="15" t="s">
        <v>3615</v>
      </c>
      <c r="E1185" s="15" t="s">
        <v>3616</v>
      </c>
      <c r="G1185" s="15" t="s">
        <v>937</v>
      </c>
      <c r="H1185" s="15" t="s">
        <v>116</v>
      </c>
      <c r="I1185" s="13">
        <v>2</v>
      </c>
      <c r="J1185" s="15" t="s">
        <v>188</v>
      </c>
      <c r="K1185" s="15" t="s">
        <v>189</v>
      </c>
      <c r="L1185" s="9">
        <v>999900630</v>
      </c>
      <c r="M1185" s="5" t="s">
        <v>112</v>
      </c>
      <c r="Q1185" s="33">
        <f t="shared" si="84"/>
        <v>0</v>
      </c>
      <c r="R1185" s="34">
        <f t="shared" si="85"/>
        <v>56</v>
      </c>
    </row>
    <row r="1186" spans="1:185" ht="15.75" customHeight="1" x14ac:dyDescent="0.2">
      <c r="A1186" s="13" t="s">
        <v>1723</v>
      </c>
      <c r="B1186" s="4" t="s">
        <v>3503</v>
      </c>
      <c r="C1186" s="3" t="s">
        <v>105</v>
      </c>
      <c r="D1186" s="15" t="s">
        <v>1725</v>
      </c>
      <c r="E1186" s="15" t="s">
        <v>3617</v>
      </c>
      <c r="G1186" s="15" t="s">
        <v>3618</v>
      </c>
      <c r="H1186" s="15" t="s">
        <v>122</v>
      </c>
      <c r="I1186" s="13">
        <v>4</v>
      </c>
      <c r="J1186" s="15" t="s">
        <v>1293</v>
      </c>
      <c r="K1186" s="15" t="s">
        <v>1294</v>
      </c>
      <c r="L1186" s="9">
        <v>999748662</v>
      </c>
      <c r="M1186" s="5" t="s">
        <v>112</v>
      </c>
      <c r="Q1186" s="33">
        <f t="shared" si="84"/>
        <v>0</v>
      </c>
      <c r="R1186" s="34">
        <f t="shared" si="85"/>
        <v>56</v>
      </c>
    </row>
    <row r="1187" spans="1:185" ht="15.75" customHeight="1" x14ac:dyDescent="0.2">
      <c r="A1187" s="13" t="s">
        <v>1723</v>
      </c>
      <c r="B1187" s="4" t="s">
        <v>3503</v>
      </c>
      <c r="C1187" s="3" t="s">
        <v>105</v>
      </c>
      <c r="D1187" s="15" t="s">
        <v>2447</v>
      </c>
      <c r="E1187" s="15" t="s">
        <v>3619</v>
      </c>
      <c r="G1187" s="15" t="s">
        <v>3620</v>
      </c>
      <c r="H1187" s="15" t="s">
        <v>275</v>
      </c>
      <c r="I1187" s="13">
        <v>3</v>
      </c>
      <c r="J1187" s="15" t="s">
        <v>839</v>
      </c>
      <c r="K1187" s="15" t="s">
        <v>840</v>
      </c>
      <c r="L1187" s="9">
        <v>999891064</v>
      </c>
      <c r="M1187" s="5" t="s">
        <v>112</v>
      </c>
      <c r="Q1187" s="33">
        <f t="shared" si="84"/>
        <v>0</v>
      </c>
      <c r="R1187" s="34">
        <f t="shared" si="85"/>
        <v>56</v>
      </c>
    </row>
    <row r="1188" spans="1:185" ht="15.75" customHeight="1" x14ac:dyDescent="0.2">
      <c r="A1188" s="13" t="s">
        <v>1723</v>
      </c>
      <c r="B1188" s="4" t="s">
        <v>3503</v>
      </c>
      <c r="C1188" s="3" t="s">
        <v>105</v>
      </c>
      <c r="D1188" s="15" t="s">
        <v>3598</v>
      </c>
      <c r="E1188" s="15" t="s">
        <v>3621</v>
      </c>
      <c r="G1188" s="15" t="s">
        <v>3622</v>
      </c>
      <c r="H1188" s="15" t="s">
        <v>606</v>
      </c>
      <c r="I1188" s="13">
        <v>7</v>
      </c>
      <c r="J1188" s="15" t="s">
        <v>634</v>
      </c>
      <c r="K1188" s="15" t="s">
        <v>2857</v>
      </c>
      <c r="L1188" s="9">
        <v>999892862</v>
      </c>
      <c r="M1188" s="5" t="s">
        <v>112</v>
      </c>
      <c r="N1188" s="5" t="b">
        <v>1</v>
      </c>
      <c r="Q1188" s="33">
        <f t="shared" si="84"/>
        <v>0</v>
      </c>
      <c r="R1188" s="34">
        <f t="shared" si="85"/>
        <v>56</v>
      </c>
    </row>
    <row r="1189" spans="1:185" ht="15.75" customHeight="1" x14ac:dyDescent="0.2">
      <c r="A1189" s="13" t="s">
        <v>1723</v>
      </c>
      <c r="B1189" s="4" t="s">
        <v>3503</v>
      </c>
      <c r="C1189" s="3" t="s">
        <v>105</v>
      </c>
      <c r="D1189" s="15" t="s">
        <v>2413</v>
      </c>
      <c r="E1189" s="15" t="s">
        <v>883</v>
      </c>
      <c r="G1189" s="15" t="s">
        <v>3405</v>
      </c>
      <c r="H1189" s="15" t="s">
        <v>169</v>
      </c>
      <c r="I1189" s="13">
        <v>2</v>
      </c>
      <c r="J1189" s="15" t="s">
        <v>170</v>
      </c>
      <c r="K1189" s="15" t="s">
        <v>171</v>
      </c>
      <c r="L1189" s="9">
        <v>999738018</v>
      </c>
      <c r="M1189" s="5" t="s">
        <v>112</v>
      </c>
      <c r="Q1189" s="33">
        <f t="shared" si="84"/>
        <v>0</v>
      </c>
      <c r="R1189" s="34">
        <f t="shared" si="85"/>
        <v>56</v>
      </c>
    </row>
    <row r="1190" spans="1:185" ht="15.75" customHeight="1" x14ac:dyDescent="0.2">
      <c r="A1190" s="25" t="s">
        <v>1723</v>
      </c>
      <c r="B1190" s="41" t="s">
        <v>3503</v>
      </c>
      <c r="C1190" s="26" t="s">
        <v>105</v>
      </c>
      <c r="D1190" s="24" t="s">
        <v>2169</v>
      </c>
      <c r="E1190" s="24" t="s">
        <v>2538</v>
      </c>
      <c r="G1190" s="24" t="s">
        <v>3341</v>
      </c>
      <c r="H1190" s="24" t="s">
        <v>139</v>
      </c>
      <c r="I1190" s="25">
        <v>8</v>
      </c>
      <c r="J1190" s="24" t="s">
        <v>857</v>
      </c>
      <c r="K1190" s="24" t="s">
        <v>1055</v>
      </c>
      <c r="L1190" s="27">
        <v>999705436</v>
      </c>
      <c r="M1190" s="28" t="s">
        <v>112</v>
      </c>
      <c r="N1190" s="28"/>
      <c r="O1190" s="27"/>
      <c r="P1190" s="27"/>
      <c r="Q1190" s="33">
        <f t="shared" si="84"/>
        <v>0</v>
      </c>
      <c r="R1190" s="34">
        <f t="shared" si="85"/>
        <v>56</v>
      </c>
      <c r="T1190" s="27"/>
      <c r="U1190" s="29"/>
      <c r="V1190" s="29"/>
      <c r="W1190" s="27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30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  <c r="BM1190" s="29"/>
      <c r="BN1190" s="29"/>
      <c r="BO1190" s="29"/>
      <c r="BP1190" s="29"/>
      <c r="BQ1190" s="29"/>
      <c r="BR1190" s="29"/>
      <c r="BS1190" s="29"/>
      <c r="BT1190" s="29"/>
      <c r="BU1190" s="29"/>
      <c r="BV1190" s="29"/>
      <c r="BW1190" s="29"/>
      <c r="BX1190" s="29"/>
      <c r="BY1190" s="29"/>
      <c r="BZ1190" s="29"/>
      <c r="CA1190" s="29"/>
      <c r="CB1190" s="29"/>
      <c r="CC1190" s="29"/>
      <c r="CD1190" s="29"/>
      <c r="CE1190" s="29"/>
      <c r="CF1190" s="29"/>
      <c r="CG1190" s="29"/>
      <c r="CH1190" s="29"/>
      <c r="CI1190" s="29"/>
      <c r="CJ1190" s="29"/>
      <c r="CK1190" s="29"/>
      <c r="CL1190" s="29"/>
      <c r="CM1190" s="29"/>
      <c r="CN1190" s="29"/>
      <c r="CO1190" s="29"/>
      <c r="CP1190" s="29"/>
      <c r="CQ1190" s="29"/>
      <c r="CR1190" s="29"/>
      <c r="CS1190" s="29"/>
      <c r="CT1190" s="29"/>
      <c r="CU1190" s="29"/>
      <c r="CV1190" s="29"/>
      <c r="CW1190" s="29"/>
      <c r="CX1190" s="29"/>
      <c r="CY1190" s="29"/>
      <c r="CZ1190" s="29"/>
      <c r="DA1190" s="29"/>
      <c r="DB1190" s="29"/>
      <c r="DC1190" s="29"/>
      <c r="DD1190" s="29"/>
      <c r="DE1190" s="29"/>
      <c r="DF1190" s="29"/>
      <c r="DG1190" s="29"/>
      <c r="DH1190" s="29"/>
      <c r="DI1190" s="29"/>
      <c r="DJ1190" s="29"/>
      <c r="DK1190" s="29"/>
      <c r="DL1190" s="29"/>
      <c r="DM1190" s="29"/>
      <c r="DN1190" s="29"/>
      <c r="DO1190" s="29"/>
      <c r="DP1190" s="29"/>
      <c r="DQ1190" s="29"/>
      <c r="DR1190" s="29"/>
      <c r="DS1190" s="29"/>
      <c r="DT1190" s="29"/>
      <c r="DU1190" s="29"/>
      <c r="DV1190" s="29"/>
      <c r="DW1190" s="29"/>
      <c r="DX1190" s="29"/>
      <c r="DY1190" s="29"/>
      <c r="DZ1190" s="29"/>
      <c r="EA1190" s="29"/>
      <c r="EB1190" s="29"/>
      <c r="EC1190" s="29"/>
      <c r="ED1190" s="29"/>
      <c r="EE1190" s="29"/>
      <c r="EF1190" s="29"/>
      <c r="EG1190" s="29"/>
      <c r="EH1190" s="29"/>
      <c r="EI1190" s="29"/>
      <c r="EJ1190" s="29"/>
      <c r="EK1190" s="29"/>
      <c r="EL1190" s="29"/>
      <c r="EM1190" s="29"/>
      <c r="EN1190" s="29"/>
      <c r="EO1190" s="29"/>
      <c r="EP1190" s="29"/>
      <c r="EQ1190" s="29"/>
      <c r="ER1190" s="29"/>
      <c r="ES1190" s="29"/>
      <c r="ET1190" s="29"/>
      <c r="EU1190" s="29"/>
      <c r="EV1190" s="29"/>
      <c r="EW1190" s="29"/>
      <c r="EX1190" s="29"/>
      <c r="EY1190" s="29"/>
      <c r="EZ1190" s="29"/>
      <c r="FA1190" s="29"/>
      <c r="FB1190" s="29"/>
      <c r="FC1190" s="29"/>
      <c r="FD1190" s="29"/>
      <c r="FE1190" s="29"/>
      <c r="FF1190" s="29"/>
      <c r="FG1190" s="29"/>
      <c r="FH1190" s="29"/>
      <c r="FI1190" s="29"/>
      <c r="FJ1190" s="29"/>
      <c r="FK1190" s="29"/>
      <c r="FL1190" s="29"/>
      <c r="FM1190" s="29"/>
      <c r="FN1190" s="29"/>
      <c r="FO1190" s="29"/>
      <c r="FP1190" s="29"/>
      <c r="FQ1190" s="29"/>
      <c r="FR1190" s="29"/>
      <c r="FS1190" s="29"/>
      <c r="FT1190" s="29"/>
      <c r="FU1190" s="29"/>
      <c r="FV1190" s="29"/>
      <c r="FW1190" s="29"/>
      <c r="FX1190" s="29"/>
      <c r="FY1190" s="29"/>
      <c r="FZ1190" s="29"/>
      <c r="GA1190" s="29"/>
      <c r="GB1190" s="29"/>
      <c r="GC1190" s="29"/>
    </row>
    <row r="1191" spans="1:185" ht="15.75" customHeight="1" x14ac:dyDescent="0.2">
      <c r="A1191" s="13" t="s">
        <v>1723</v>
      </c>
      <c r="B1191" s="4" t="s">
        <v>3503</v>
      </c>
      <c r="C1191" s="3" t="s">
        <v>105</v>
      </c>
      <c r="D1191" s="15" t="s">
        <v>1211</v>
      </c>
      <c r="E1191" s="15" t="s">
        <v>3623</v>
      </c>
      <c r="G1191" s="15" t="s">
        <v>3624</v>
      </c>
      <c r="H1191" s="15" t="s">
        <v>280</v>
      </c>
      <c r="I1191" s="13">
        <v>6</v>
      </c>
      <c r="J1191" s="15" t="s">
        <v>281</v>
      </c>
      <c r="L1191" s="9">
        <v>999831331</v>
      </c>
      <c r="M1191" s="5" t="s">
        <v>112</v>
      </c>
      <c r="Q1191" s="33">
        <f t="shared" si="84"/>
        <v>0</v>
      </c>
      <c r="R1191" s="34">
        <f t="shared" si="85"/>
        <v>56</v>
      </c>
    </row>
    <row r="1192" spans="1:185" ht="15.75" customHeight="1" x14ac:dyDescent="0.2">
      <c r="A1192" s="13" t="s">
        <v>1723</v>
      </c>
      <c r="B1192" s="4" t="s">
        <v>3503</v>
      </c>
      <c r="C1192" s="3" t="s">
        <v>105</v>
      </c>
      <c r="D1192" s="15" t="s">
        <v>3625</v>
      </c>
      <c r="E1192" s="15" t="s">
        <v>3494</v>
      </c>
      <c r="G1192" s="15" t="s">
        <v>951</v>
      </c>
      <c r="H1192" s="15" t="s">
        <v>156</v>
      </c>
      <c r="I1192" s="13">
        <v>6</v>
      </c>
      <c r="J1192" s="15" t="s">
        <v>3495</v>
      </c>
      <c r="K1192" s="15" t="s">
        <v>3496</v>
      </c>
      <c r="L1192" s="9">
        <v>999900381</v>
      </c>
      <c r="M1192" s="5" t="s">
        <v>112</v>
      </c>
      <c r="Q1192" s="33">
        <f t="shared" si="84"/>
        <v>0</v>
      </c>
      <c r="R1192" s="34">
        <f t="shared" si="85"/>
        <v>56</v>
      </c>
    </row>
    <row r="1193" spans="1:185" ht="15.75" customHeight="1" x14ac:dyDescent="0.2">
      <c r="A1193" s="13" t="s">
        <v>1723</v>
      </c>
      <c r="B1193" s="4" t="s">
        <v>3503</v>
      </c>
      <c r="C1193" s="3" t="s">
        <v>105</v>
      </c>
      <c r="D1193" s="15" t="s">
        <v>3626</v>
      </c>
      <c r="E1193" s="15" t="s">
        <v>3627</v>
      </c>
      <c r="G1193" s="15" t="s">
        <v>1015</v>
      </c>
      <c r="H1193" s="15" t="s">
        <v>1122</v>
      </c>
      <c r="I1193" s="13">
        <v>5</v>
      </c>
      <c r="J1193" s="15" t="s">
        <v>1123</v>
      </c>
      <c r="K1193" s="15" t="s">
        <v>2525</v>
      </c>
      <c r="L1193" s="9">
        <v>999901711</v>
      </c>
      <c r="M1193" s="5" t="s">
        <v>112</v>
      </c>
      <c r="Q1193" s="33">
        <f t="shared" si="84"/>
        <v>0</v>
      </c>
      <c r="R1193" s="34">
        <f t="shared" si="85"/>
        <v>56</v>
      </c>
    </row>
    <row r="1194" spans="1:185" ht="15.75" customHeight="1" x14ac:dyDescent="0.2">
      <c r="A1194" s="13" t="s">
        <v>1723</v>
      </c>
      <c r="B1194" s="4" t="s">
        <v>3503</v>
      </c>
      <c r="C1194" s="3" t="s">
        <v>105</v>
      </c>
      <c r="D1194" s="15" t="s">
        <v>3500</v>
      </c>
      <c r="E1194" s="15" t="s">
        <v>1499</v>
      </c>
      <c r="G1194" s="15" t="s">
        <v>1388</v>
      </c>
      <c r="H1194" s="15" t="s">
        <v>122</v>
      </c>
      <c r="I1194" s="13">
        <v>4</v>
      </c>
      <c r="J1194" s="15" t="s">
        <v>3501</v>
      </c>
      <c r="K1194" s="15" t="s">
        <v>3502</v>
      </c>
      <c r="L1194" s="9">
        <v>999852103</v>
      </c>
      <c r="M1194" s="5" t="s">
        <v>112</v>
      </c>
      <c r="Q1194" s="33">
        <f t="shared" si="84"/>
        <v>0</v>
      </c>
      <c r="R1194" s="34">
        <f t="shared" si="85"/>
        <v>56</v>
      </c>
    </row>
    <row r="1195" spans="1:185" ht="15.75" customHeight="1" x14ac:dyDescent="0.2">
      <c r="A1195" s="13" t="s">
        <v>1723</v>
      </c>
      <c r="B1195" s="4" t="s">
        <v>3503</v>
      </c>
      <c r="C1195" s="3" t="s">
        <v>105</v>
      </c>
      <c r="D1195" s="15" t="s">
        <v>3628</v>
      </c>
      <c r="E1195" s="15" t="s">
        <v>3629</v>
      </c>
      <c r="G1195" s="15" t="s">
        <v>3630</v>
      </c>
      <c r="H1195" s="15" t="s">
        <v>116</v>
      </c>
      <c r="I1195" s="13">
        <v>2</v>
      </c>
      <c r="J1195" s="15" t="s">
        <v>395</v>
      </c>
      <c r="K1195" s="15" t="s">
        <v>732</v>
      </c>
      <c r="L1195" s="9">
        <v>999711682</v>
      </c>
      <c r="M1195" s="5" t="s">
        <v>112</v>
      </c>
      <c r="Q1195" s="33">
        <f t="shared" si="84"/>
        <v>0</v>
      </c>
      <c r="R1195" s="34">
        <f t="shared" si="85"/>
        <v>56</v>
      </c>
    </row>
    <row r="1196" spans="1:185" ht="15.75" customHeight="1" x14ac:dyDescent="0.2">
      <c r="A1196" s="13" t="s">
        <v>1723</v>
      </c>
      <c r="B1196" s="4" t="s">
        <v>3503</v>
      </c>
      <c r="C1196" s="3" t="s">
        <v>105</v>
      </c>
      <c r="D1196" s="15" t="s">
        <v>1336</v>
      </c>
      <c r="E1196" s="15" t="s">
        <v>3631</v>
      </c>
      <c r="G1196" s="15" t="s">
        <v>3632</v>
      </c>
      <c r="H1196" s="15" t="s">
        <v>109</v>
      </c>
      <c r="I1196" s="13">
        <v>6</v>
      </c>
      <c r="J1196" s="15" t="s">
        <v>3633</v>
      </c>
      <c r="K1196" s="15" t="s">
        <v>3634</v>
      </c>
      <c r="L1196" s="9">
        <v>999778358</v>
      </c>
      <c r="M1196" s="5" t="s">
        <v>112</v>
      </c>
      <c r="Q1196" s="33">
        <f t="shared" si="84"/>
        <v>0</v>
      </c>
      <c r="R1196" s="34">
        <f t="shared" si="85"/>
        <v>56</v>
      </c>
    </row>
  </sheetData>
  <sortState xmlns:xlrd2="http://schemas.microsoft.com/office/spreadsheetml/2017/richdata2" ref="A1111:GC1196">
    <sortCondition ref="R1111:R1196"/>
    <sortCondition ref="E1111:E1196"/>
  </sortState>
  <conditionalFormatting sqref="Q1305:S1048576">
    <cfRule type="cellIs" dxfId="0" priority="3" operator="equal">
      <formula>#REF!</formula>
    </cfRule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Female</vt:lpstr>
      <vt:lpstr>Male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ASUS</dc:creator>
  <cp:keywords/>
  <dc:description/>
  <cp:lastModifiedBy>Steve McNally</cp:lastModifiedBy>
  <cp:revision/>
  <dcterms:created xsi:type="dcterms:W3CDTF">2018-08-28T18:01:34Z</dcterms:created>
  <dcterms:modified xsi:type="dcterms:W3CDTF">2019-05-28T18:25:57Z</dcterms:modified>
  <cp:category/>
  <cp:contentStatus/>
</cp:coreProperties>
</file>